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ROZPOCTYLBC\2020\Zakázky\PS2020025 Ing.Radovan Novotný\PS2020025.03 TUL KTV\KTV - TUL soupis prací dodávek a služeb v.1.05\2.2 Snížení energetické náročnosti - umělé osvětlení hal\"/>
    </mc:Choice>
  </mc:AlternateContent>
  <xr:revisionPtr revIDLastSave="0" documentId="13_ncr:1_{E7B60836-A398-4BB0-B60B-A1CA6122EF1A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Rekapitulace stavby" sheetId="1" r:id="rId1"/>
    <sheet name="1 - VÝMĚNA UMĚLÉHO OSVĚTL..." sheetId="2" r:id="rId2"/>
    <sheet name="2 - VEDLEJŠÍ ROZPOČTOVÉ N..." sheetId="3" r:id="rId3"/>
    <sheet name="Pokyny pro vyplnění" sheetId="4" r:id="rId4"/>
  </sheets>
  <definedNames>
    <definedName name="_xlnm._FilterDatabase" localSheetId="1" hidden="1">'1 - VÝMĚNA UMĚLÉHO OSVĚTL...'!$C$88:$K$320</definedName>
    <definedName name="_xlnm._FilterDatabase" localSheetId="2" hidden="1">'2 - VEDLEJŠÍ ROZPOČTOVÉ N...'!$C$83:$K$93</definedName>
    <definedName name="_xlnm.Print_Titles" localSheetId="1">'1 - VÝMĚNA UMĚLÉHO OSVĚTL...'!$88:$88</definedName>
    <definedName name="_xlnm.Print_Titles" localSheetId="2">'2 - VEDLEJŠÍ ROZPOČTOVÉ N...'!$83:$83</definedName>
    <definedName name="_xlnm.Print_Titles" localSheetId="0">'Rekapitulace stavby'!$52:$52</definedName>
    <definedName name="_xlnm.Print_Area" localSheetId="1">'1 - VÝMĚNA UMĚLÉHO OSVĚTL...'!$C$4:$J$39,'1 - VÝMĚNA UMĚLÉHO OSVĚTL...'!$C$45:$J$70,'1 - VÝMĚNA UMĚLÉHO OSVĚTL...'!$C$76:$K$320</definedName>
    <definedName name="_xlnm.Print_Area" localSheetId="2">'2 - VEDLEJŠÍ ROZPOČTOVÉ N...'!$C$4:$J$39,'2 - VEDLEJŠÍ ROZPOČTOVÉ N...'!$C$45:$J$65,'2 - VEDLEJŠÍ ROZPOČTOVÉ N...'!$C$71:$K$93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93" i="3"/>
  <c r="BH93" i="3"/>
  <c r="BG93" i="3"/>
  <c r="BF93" i="3"/>
  <c r="T93" i="3"/>
  <c r="T92" i="3" s="1"/>
  <c r="R93" i="3"/>
  <c r="R92" i="3" s="1"/>
  <c r="P93" i="3"/>
  <c r="P92" i="3" s="1"/>
  <c r="BI91" i="3"/>
  <c r="BH91" i="3"/>
  <c r="BG91" i="3"/>
  <c r="BF91" i="3"/>
  <c r="T91" i="3"/>
  <c r="T90" i="3" s="1"/>
  <c r="R91" i="3"/>
  <c r="R90" i="3" s="1"/>
  <c r="P91" i="3"/>
  <c r="P90" i="3" s="1"/>
  <c r="BI89" i="3"/>
  <c r="BH89" i="3"/>
  <c r="BG89" i="3"/>
  <c r="BF89" i="3"/>
  <c r="T89" i="3"/>
  <c r="T88" i="3" s="1"/>
  <c r="R89" i="3"/>
  <c r="R88" i="3" s="1"/>
  <c r="P89" i="3"/>
  <c r="P88" i="3" s="1"/>
  <c r="BI87" i="3"/>
  <c r="BH87" i="3"/>
  <c r="BG87" i="3"/>
  <c r="BF87" i="3"/>
  <c r="T87" i="3"/>
  <c r="T86" i="3" s="1"/>
  <c r="T85" i="3" s="1"/>
  <c r="T84" i="3" s="1"/>
  <c r="R87" i="3"/>
  <c r="R86" i="3" s="1"/>
  <c r="R85" i="3" s="1"/>
  <c r="R84" i="3" s="1"/>
  <c r="P87" i="3"/>
  <c r="P86" i="3" s="1"/>
  <c r="P85" i="3" s="1"/>
  <c r="P84" i="3" s="1"/>
  <c r="AU56" i="1" s="1"/>
  <c r="J81" i="3"/>
  <c r="J80" i="3"/>
  <c r="F80" i="3"/>
  <c r="F78" i="3"/>
  <c r="E76" i="3"/>
  <c r="J55" i="3"/>
  <c r="J54" i="3"/>
  <c r="F54" i="3"/>
  <c r="F52" i="3"/>
  <c r="E50" i="3"/>
  <c r="J18" i="3"/>
  <c r="E18" i="3"/>
  <c r="F55" i="3" s="1"/>
  <c r="J17" i="3"/>
  <c r="J12" i="3"/>
  <c r="J78" i="3"/>
  <c r="E7" i="3"/>
  <c r="E74" i="3"/>
  <c r="J37" i="2"/>
  <c r="J36" i="2"/>
  <c r="AY55" i="1" s="1"/>
  <c r="J35" i="2"/>
  <c r="AX55" i="1" s="1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T314" i="2" s="1"/>
  <c r="R315" i="2"/>
  <c r="R314" i="2" s="1"/>
  <c r="P315" i="2"/>
  <c r="P314" i="2" s="1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J86" i="2"/>
  <c r="J85" i="2"/>
  <c r="F85" i="2"/>
  <c r="F83" i="2"/>
  <c r="E81" i="2"/>
  <c r="J55" i="2"/>
  <c r="J54" i="2"/>
  <c r="F54" i="2"/>
  <c r="F52" i="2"/>
  <c r="E50" i="2"/>
  <c r="J18" i="2"/>
  <c r="E18" i="2"/>
  <c r="F86" i="2" s="1"/>
  <c r="J17" i="2"/>
  <c r="J12" i="2"/>
  <c r="J83" i="2"/>
  <c r="E7" i="2"/>
  <c r="E79" i="2"/>
  <c r="L50" i="1"/>
  <c r="AM50" i="1"/>
  <c r="AM49" i="1"/>
  <c r="L49" i="1"/>
  <c r="AM47" i="1"/>
  <c r="L47" i="1"/>
  <c r="L45" i="1"/>
  <c r="L44" i="1"/>
  <c r="BK89" i="3"/>
  <c r="J307" i="2"/>
  <c r="BK303" i="2"/>
  <c r="J296" i="2"/>
  <c r="BK291" i="2"/>
  <c r="J286" i="2"/>
  <c r="BK280" i="2"/>
  <c r="BK275" i="2"/>
  <c r="BK271" i="2"/>
  <c r="BK261" i="2"/>
  <c r="BK256" i="2"/>
  <c r="J249" i="2"/>
  <c r="BK238" i="2"/>
  <c r="J225" i="2"/>
  <c r="BK218" i="2"/>
  <c r="BK213" i="2"/>
  <c r="BK206" i="2"/>
  <c r="J203" i="2"/>
  <c r="J199" i="2"/>
  <c r="J190" i="2"/>
  <c r="BK185" i="2"/>
  <c r="J180" i="2"/>
  <c r="BK173" i="2"/>
  <c r="J164" i="2"/>
  <c r="BK159" i="2"/>
  <c r="J153" i="2"/>
  <c r="BK145" i="2"/>
  <c r="BK139" i="2"/>
  <c r="J131" i="2"/>
  <c r="BK123" i="2"/>
  <c r="BK114" i="2"/>
  <c r="J107" i="2"/>
  <c r="BK101" i="2"/>
  <c r="BK96" i="2"/>
  <c r="BK317" i="2"/>
  <c r="J310" i="2"/>
  <c r="J303" i="2"/>
  <c r="BK299" i="2"/>
  <c r="J291" i="2"/>
  <c r="J288" i="2"/>
  <c r="BK282" i="2"/>
  <c r="J276" i="2"/>
  <c r="J267" i="2"/>
  <c r="J262" i="2"/>
  <c r="J255" i="2"/>
  <c r="BK247" i="2"/>
  <c r="BK240" i="2"/>
  <c r="J234" i="2"/>
  <c r="BK221" i="2"/>
  <c r="BK214" i="2"/>
  <c r="J209" i="2"/>
  <c r="BK200" i="2"/>
  <c r="J195" i="2"/>
  <c r="J192" i="2"/>
  <c r="BK187" i="2"/>
  <c r="J184" i="2"/>
  <c r="J177" i="2"/>
  <c r="J172" i="2"/>
  <c r="BK167" i="2"/>
  <c r="BK160" i="2"/>
  <c r="J155" i="2"/>
  <c r="BK146" i="2"/>
  <c r="BK140" i="2"/>
  <c r="J135" i="2"/>
  <c r="BK131" i="2"/>
  <c r="BK124" i="2"/>
  <c r="BK121" i="2"/>
  <c r="BK115" i="2"/>
  <c r="BK109" i="2"/>
  <c r="J100" i="2"/>
  <c r="J93" i="2"/>
  <c r="BK91" i="3"/>
  <c r="BK320" i="2"/>
  <c r="J319" i="2"/>
  <c r="BK315" i="2"/>
  <c r="J306" i="2"/>
  <c r="J299" i="2"/>
  <c r="BK295" i="2"/>
  <c r="BK287" i="2"/>
  <c r="BK279" i="2"/>
  <c r="BK270" i="2"/>
  <c r="BK265" i="2"/>
  <c r="J256" i="2"/>
  <c r="J252" i="2"/>
  <c r="J244" i="2"/>
  <c r="J240" i="2"/>
  <c r="BK228" i="2"/>
  <c r="BK220" i="2"/>
  <c r="BK216" i="2"/>
  <c r="J205" i="2"/>
  <c r="BK194" i="2"/>
  <c r="BK190" i="2"/>
  <c r="BK184" i="2"/>
  <c r="J176" i="2"/>
  <c r="BK169" i="2"/>
  <c r="J165" i="2"/>
  <c r="J161" i="2"/>
  <c r="BK153" i="2"/>
  <c r="J148" i="2"/>
  <c r="J143" i="2"/>
  <c r="J129" i="2"/>
  <c r="J124" i="2"/>
  <c r="BK118" i="2"/>
  <c r="BK113" i="2"/>
  <c r="BK108" i="2"/>
  <c r="BK100" i="2"/>
  <c r="J94" i="2"/>
  <c r="J313" i="2"/>
  <c r="J308" i="2"/>
  <c r="BK305" i="2"/>
  <c r="BK300" i="2"/>
  <c r="J294" i="2"/>
  <c r="BK288" i="2"/>
  <c r="J282" i="2"/>
  <c r="J278" i="2"/>
  <c r="J272" i="2"/>
  <c r="J264" i="2"/>
  <c r="J258" i="2"/>
  <c r="BK253" i="2"/>
  <c r="J247" i="2"/>
  <c r="BK243" i="2"/>
  <c r="BK234" i="2"/>
  <c r="BK222" i="2"/>
  <c r="BK215" i="2"/>
  <c r="BK211" i="2"/>
  <c r="BK204" i="2"/>
  <c r="J201" i="2"/>
  <c r="BK195" i="2"/>
  <c r="BK183" i="2"/>
  <c r="J179" i="2"/>
  <c r="BK168" i="2"/>
  <c r="J163" i="2"/>
  <c r="J157" i="2"/>
  <c r="BK149" i="2"/>
  <c r="J142" i="2"/>
  <c r="BK135" i="2"/>
  <c r="J132" i="2"/>
  <c r="BK125" i="2"/>
  <c r="J116" i="2"/>
  <c r="BK112" i="2"/>
  <c r="J104" i="2"/>
  <c r="J97" i="2"/>
  <c r="BK318" i="2"/>
  <c r="J312" i="2"/>
  <c r="J305" i="2"/>
  <c r="J300" i="2"/>
  <c r="J293" i="2"/>
  <c r="BK286" i="2"/>
  <c r="BK281" i="2"/>
  <c r="BK274" i="2"/>
  <c r="J266" i="2"/>
  <c r="BK258" i="2"/>
  <c r="BK252" i="2"/>
  <c r="J243" i="2"/>
  <c r="BK237" i="2"/>
  <c r="J224" i="2"/>
  <c r="BK217" i="2"/>
  <c r="J211" i="2"/>
  <c r="J206" i="2"/>
  <c r="BK197" i="2"/>
  <c r="J191" i="2"/>
  <c r="J185" i="2"/>
  <c r="J178" i="2"/>
  <c r="BK174" i="2"/>
  <c r="J169" i="2"/>
  <c r="BK157" i="2"/>
  <c r="J151" i="2"/>
  <c r="J145" i="2"/>
  <c r="BK141" i="2"/>
  <c r="J136" i="2"/>
  <c r="J130" i="2"/>
  <c r="J125" i="2"/>
  <c r="J120" i="2"/>
  <c r="J112" i="2"/>
  <c r="BK107" i="2"/>
  <c r="BK103" i="2"/>
  <c r="J96" i="2"/>
  <c r="BK93" i="3"/>
  <c r="BK87" i="3"/>
  <c r="BK319" i="2"/>
  <c r="J318" i="2"/>
  <c r="BK312" i="2"/>
  <c r="BK308" i="2"/>
  <c r="J302" i="2"/>
  <c r="BK297" i="2"/>
  <c r="J289" i="2"/>
  <c r="J280" i="2"/>
  <c r="BK272" i="2"/>
  <c r="BK268" i="2"/>
  <c r="J261" i="2"/>
  <c r="BK255" i="2"/>
  <c r="BK246" i="2"/>
  <c r="BK241" i="2"/>
  <c r="J236" i="2"/>
  <c r="BK225" i="2"/>
  <c r="J219" i="2"/>
  <c r="BK212" i="2"/>
  <c r="BK201" i="2"/>
  <c r="J193" i="2"/>
  <c r="J189" i="2"/>
  <c r="J183" i="2"/>
  <c r="BK172" i="2"/>
  <c r="J167" i="2"/>
  <c r="BK164" i="2"/>
  <c r="J160" i="2"/>
  <c r="J152" i="2"/>
  <c r="J144" i="2"/>
  <c r="J137" i="2"/>
  <c r="BK130" i="2"/>
  <c r="BK126" i="2"/>
  <c r="BK120" i="2"/>
  <c r="BK116" i="2"/>
  <c r="J111" i="2"/>
  <c r="J106" i="2"/>
  <c r="BK94" i="2"/>
  <c r="J92" i="2"/>
  <c r="J87" i="3"/>
  <c r="J309" i="2"/>
  <c r="J304" i="2"/>
  <c r="J297" i="2"/>
  <c r="J292" i="2"/>
  <c r="J287" i="2"/>
  <c r="J281" i="2"/>
  <c r="J279" i="2"/>
  <c r="J274" i="2"/>
  <c r="BK269" i="2"/>
  <c r="BK262" i="2"/>
  <c r="BK257" i="2"/>
  <c r="J251" i="2"/>
  <c r="J246" i="2"/>
  <c r="J241" i="2"/>
  <c r="J231" i="2"/>
  <c r="J220" i="2"/>
  <c r="J214" i="2"/>
  <c r="BK209" i="2"/>
  <c r="J204" i="2"/>
  <c r="J198" i="2"/>
  <c r="J187" i="2"/>
  <c r="J182" i="2"/>
  <c r="J175" i="2"/>
  <c r="BK166" i="2"/>
  <c r="BK161" i="2"/>
  <c r="BK156" i="2"/>
  <c r="J147" i="2"/>
  <c r="J141" i="2"/>
  <c r="J134" i="2"/>
  <c r="J128" i="2"/>
  <c r="BK119" i="2"/>
  <c r="J113" i="2"/>
  <c r="BK106" i="2"/>
  <c r="J103" i="2"/>
  <c r="J99" i="2"/>
  <c r="J91" i="3"/>
  <c r="BK313" i="2"/>
  <c r="BK309" i="2"/>
  <c r="BK302" i="2"/>
  <c r="BK296" i="2"/>
  <c r="BK292" i="2"/>
  <c r="J290" i="2"/>
  <c r="BK278" i="2"/>
  <c r="J273" i="2"/>
  <c r="J268" i="2"/>
  <c r="BK260" i="2"/>
  <c r="BK254" i="2"/>
  <c r="J245" i="2"/>
  <c r="J239" i="2"/>
  <c r="BK236" i="2"/>
  <c r="BK219" i="2"/>
  <c r="J213" i="2"/>
  <c r="BK207" i="2"/>
  <c r="BK198" i="2"/>
  <c r="J194" i="2"/>
  <c r="BK189" i="2"/>
  <c r="BK186" i="2"/>
  <c r="BK180" i="2"/>
  <c r="BK175" i="2"/>
  <c r="J170" i="2"/>
  <c r="J162" i="2"/>
  <c r="J158" i="2"/>
  <c r="BK152" i="2"/>
  <c r="BK148" i="2"/>
  <c r="BK142" i="2"/>
  <c r="BK137" i="2"/>
  <c r="BK132" i="2"/>
  <c r="BK129" i="2"/>
  <c r="J123" i="2"/>
  <c r="J119" i="2"/>
  <c r="J114" i="2"/>
  <c r="J108" i="2"/>
  <c r="BK104" i="2"/>
  <c r="BK99" i="2"/>
  <c r="BK92" i="2"/>
  <c r="J89" i="3"/>
  <c r="J320" i="2"/>
  <c r="J317" i="2"/>
  <c r="BK310" i="2"/>
  <c r="BK304" i="2"/>
  <c r="BK298" i="2"/>
  <c r="BK290" i="2"/>
  <c r="BK283" i="2"/>
  <c r="J275" i="2"/>
  <c r="J269" i="2"/>
  <c r="BK266" i="2"/>
  <c r="BK259" i="2"/>
  <c r="BK251" i="2"/>
  <c r="BK242" i="2"/>
  <c r="BK231" i="2"/>
  <c r="J221" i="2"/>
  <c r="J218" i="2"/>
  <c r="J207" i="2"/>
  <c r="J202" i="2"/>
  <c r="BK199" i="2"/>
  <c r="BK192" i="2"/>
  <c r="J188" i="2"/>
  <c r="BK177" i="2"/>
  <c r="J173" i="2"/>
  <c r="J168" i="2"/>
  <c r="BK163" i="2"/>
  <c r="BK155" i="2"/>
  <c r="J149" i="2"/>
  <c r="J146" i="2"/>
  <c r="BK138" i="2"/>
  <c r="BK133" i="2"/>
  <c r="J127" i="2"/>
  <c r="J121" i="2"/>
  <c r="J115" i="2"/>
  <c r="J110" i="2"/>
  <c r="J95" i="2"/>
  <c r="J93" i="3"/>
  <c r="J311" i="2"/>
  <c r="BK306" i="2"/>
  <c r="J301" i="2"/>
  <c r="J295" i="2"/>
  <c r="BK289" i="2"/>
  <c r="J283" i="2"/>
  <c r="BK277" i="2"/>
  <c r="BK273" i="2"/>
  <c r="J265" i="2"/>
  <c r="J259" i="2"/>
  <c r="J254" i="2"/>
  <c r="J250" i="2"/>
  <c r="BK245" i="2"/>
  <c r="J237" i="2"/>
  <c r="BK224" i="2"/>
  <c r="J216" i="2"/>
  <c r="J212" i="2"/>
  <c r="BK205" i="2"/>
  <c r="BK202" i="2"/>
  <c r="J196" i="2"/>
  <c r="J186" i="2"/>
  <c r="BK178" i="2"/>
  <c r="BK171" i="2"/>
  <c r="BK162" i="2"/>
  <c r="BK150" i="2"/>
  <c r="BK143" i="2"/>
  <c r="J140" i="2"/>
  <c r="J133" i="2"/>
  <c r="BK127" i="2"/>
  <c r="BK117" i="2"/>
  <c r="BK111" i="2"/>
  <c r="J105" i="2"/>
  <c r="BK102" i="2"/>
  <c r="BK95" i="2"/>
  <c r="J315" i="2"/>
  <c r="BK311" i="2"/>
  <c r="BK307" i="2"/>
  <c r="J298" i="2"/>
  <c r="BK294" i="2"/>
  <c r="BK284" i="2"/>
  <c r="J277" i="2"/>
  <c r="J270" i="2"/>
  <c r="BK264" i="2"/>
  <c r="J257" i="2"/>
  <c r="BK250" i="2"/>
  <c r="BK244" i="2"/>
  <c r="J238" i="2"/>
  <c r="J228" i="2"/>
  <c r="J215" i="2"/>
  <c r="BK210" i="2"/>
  <c r="BK203" i="2"/>
  <c r="BK196" i="2"/>
  <c r="BK193" i="2"/>
  <c r="BK188" i="2"/>
  <c r="BK179" i="2"/>
  <c r="BK176" i="2"/>
  <c r="J171" i="2"/>
  <c r="BK165" i="2"/>
  <c r="J159" i="2"/>
  <c r="J156" i="2"/>
  <c r="J150" i="2"/>
  <c r="BK144" i="2"/>
  <c r="J138" i="2"/>
  <c r="BK134" i="2"/>
  <c r="J126" i="2"/>
  <c r="BK122" i="2"/>
  <c r="J118" i="2"/>
  <c r="BK110" i="2"/>
  <c r="BK105" i="2"/>
  <c r="J101" i="2"/>
  <c r="BK97" i="2"/>
  <c r="AS54" i="1"/>
  <c r="BK301" i="2"/>
  <c r="BK293" i="2"/>
  <c r="J284" i="2"/>
  <c r="BK276" i="2"/>
  <c r="J271" i="2"/>
  <c r="BK267" i="2"/>
  <c r="J260" i="2"/>
  <c r="J253" i="2"/>
  <c r="BK249" i="2"/>
  <c r="J242" i="2"/>
  <c r="BK239" i="2"/>
  <c r="J222" i="2"/>
  <c r="J217" i="2"/>
  <c r="J210" i="2"/>
  <c r="J200" i="2"/>
  <c r="J197" i="2"/>
  <c r="BK191" i="2"/>
  <c r="BK182" i="2"/>
  <c r="J174" i="2"/>
  <c r="BK170" i="2"/>
  <c r="J166" i="2"/>
  <c r="BK158" i="2"/>
  <c r="BK151" i="2"/>
  <c r="BK147" i="2"/>
  <c r="J139" i="2"/>
  <c r="BK136" i="2"/>
  <c r="BK128" i="2"/>
  <c r="J122" i="2"/>
  <c r="J117" i="2"/>
  <c r="J109" i="2"/>
  <c r="J102" i="2"/>
  <c r="BK93" i="2"/>
  <c r="BK91" i="2" l="1"/>
  <c r="J91" i="2" s="1"/>
  <c r="J61" i="2" s="1"/>
  <c r="P91" i="2"/>
  <c r="R91" i="2"/>
  <c r="T91" i="2"/>
  <c r="BK154" i="2"/>
  <c r="J154" i="2" s="1"/>
  <c r="J63" i="2" s="1"/>
  <c r="P154" i="2"/>
  <c r="BK235" i="2"/>
  <c r="J235" i="2" s="1"/>
  <c r="J64" i="2" s="1"/>
  <c r="BK248" i="2"/>
  <c r="J248" i="2" s="1"/>
  <c r="J65" i="2" s="1"/>
  <c r="BK263" i="2"/>
  <c r="J263" i="2" s="1"/>
  <c r="J66" i="2" s="1"/>
  <c r="T263" i="2"/>
  <c r="R285" i="2"/>
  <c r="BK316" i="2"/>
  <c r="J316" i="2" s="1"/>
  <c r="J69" i="2" s="1"/>
  <c r="R316" i="2"/>
  <c r="BK285" i="2"/>
  <c r="J285" i="2" s="1"/>
  <c r="J67" i="2" s="1"/>
  <c r="BK98" i="2"/>
  <c r="J98" i="2" s="1"/>
  <c r="J62" i="2" s="1"/>
  <c r="R98" i="2"/>
  <c r="R154" i="2"/>
  <c r="P235" i="2"/>
  <c r="P248" i="2"/>
  <c r="T248" i="2"/>
  <c r="P263" i="2"/>
  <c r="P285" i="2"/>
  <c r="T316" i="2"/>
  <c r="P98" i="2"/>
  <c r="T98" i="2"/>
  <c r="T154" i="2"/>
  <c r="R235" i="2"/>
  <c r="T235" i="2"/>
  <c r="R248" i="2"/>
  <c r="R263" i="2"/>
  <c r="T285" i="2"/>
  <c r="P316" i="2"/>
  <c r="J52" i="2"/>
  <c r="F55" i="2"/>
  <c r="BE92" i="2"/>
  <c r="BE94" i="2"/>
  <c r="BE95" i="2"/>
  <c r="BE97" i="2"/>
  <c r="BE99" i="2"/>
  <c r="BE101" i="2"/>
  <c r="BE104" i="2"/>
  <c r="BE105" i="2"/>
  <c r="BE107" i="2"/>
  <c r="BE112" i="2"/>
  <c r="BE115" i="2"/>
  <c r="BE117" i="2"/>
  <c r="BE119" i="2"/>
  <c r="BE123" i="2"/>
  <c r="BE129" i="2"/>
  <c r="BE132" i="2"/>
  <c r="BE134" i="2"/>
  <c r="BE135" i="2"/>
  <c r="BE137" i="2"/>
  <c r="BE146" i="2"/>
  <c r="BE152" i="2"/>
  <c r="BE162" i="2"/>
  <c r="BE163" i="2"/>
  <c r="BE167" i="2"/>
  <c r="BE168" i="2"/>
  <c r="BE175" i="2"/>
  <c r="BE176" i="2"/>
  <c r="BE178" i="2"/>
  <c r="BE180" i="2"/>
  <c r="BE184" i="2"/>
  <c r="BE186" i="2"/>
  <c r="BE187" i="2"/>
  <c r="BE188" i="2"/>
  <c r="BE193" i="2"/>
  <c r="BE198" i="2"/>
  <c r="BE200" i="2"/>
  <c r="BE202" i="2"/>
  <c r="BE203" i="2"/>
  <c r="BE207" i="2"/>
  <c r="BE211" i="2"/>
  <c r="BE214" i="2"/>
  <c r="BE215" i="2"/>
  <c r="BE216" i="2"/>
  <c r="BE218" i="2"/>
  <c r="BE222" i="2"/>
  <c r="BE224" i="2"/>
  <c r="BE228" i="2"/>
  <c r="BE234" i="2"/>
  <c r="BE237" i="2"/>
  <c r="BE238" i="2"/>
  <c r="BE243" i="2"/>
  <c r="BE245" i="2"/>
  <c r="BE246" i="2"/>
  <c r="BE254" i="2"/>
  <c r="BE257" i="2"/>
  <c r="BE258" i="2"/>
  <c r="BE260" i="2"/>
  <c r="BE262" i="2"/>
  <c r="BE267" i="2"/>
  <c r="BE269" i="2"/>
  <c r="BE271" i="2"/>
  <c r="BE272" i="2"/>
  <c r="BE278" i="2"/>
  <c r="BE281" i="2"/>
  <c r="BE282" i="2"/>
  <c r="BE286" i="2"/>
  <c r="BE288" i="2"/>
  <c r="BE289" i="2"/>
  <c r="BE292" i="2"/>
  <c r="BE294" i="2"/>
  <c r="BE296" i="2"/>
  <c r="BE300" i="2"/>
  <c r="BE303" i="2"/>
  <c r="BE305" i="2"/>
  <c r="BE307" i="2"/>
  <c r="BE309" i="2"/>
  <c r="BE311" i="2"/>
  <c r="BE317" i="2"/>
  <c r="BE318" i="2"/>
  <c r="BE319" i="2"/>
  <c r="BE320" i="2"/>
  <c r="E48" i="3"/>
  <c r="J52" i="3"/>
  <c r="F81" i="3"/>
  <c r="BE89" i="3"/>
  <c r="BE91" i="3"/>
  <c r="BK86" i="3"/>
  <c r="J86" i="3" s="1"/>
  <c r="J61" i="3" s="1"/>
  <c r="BE93" i="3"/>
  <c r="BE96" i="2"/>
  <c r="BE102" i="2"/>
  <c r="BE103" i="2"/>
  <c r="BE106" i="2"/>
  <c r="BE108" i="2"/>
  <c r="BE111" i="2"/>
  <c r="BE114" i="2"/>
  <c r="BE116" i="2"/>
  <c r="BE118" i="2"/>
  <c r="BE120" i="2"/>
  <c r="BE127" i="2"/>
  <c r="BE128" i="2"/>
  <c r="BE130" i="2"/>
  <c r="BE131" i="2"/>
  <c r="BE133" i="2"/>
  <c r="BE136" i="2"/>
  <c r="BE139" i="2"/>
  <c r="BE141" i="2"/>
  <c r="BE143" i="2"/>
  <c r="BE144" i="2"/>
  <c r="BE145" i="2"/>
  <c r="BE147" i="2"/>
  <c r="BE150" i="2"/>
  <c r="BE151" i="2"/>
  <c r="BE153" i="2"/>
  <c r="BE156" i="2"/>
  <c r="BE159" i="2"/>
  <c r="BE164" i="2"/>
  <c r="BE166" i="2"/>
  <c r="BE169" i="2"/>
  <c r="BE170" i="2"/>
  <c r="BE171" i="2"/>
  <c r="BE173" i="2"/>
  <c r="BE179" i="2"/>
  <c r="BE182" i="2"/>
  <c r="BE183" i="2"/>
  <c r="BE185" i="2"/>
  <c r="BE190" i="2"/>
  <c r="BE195" i="2"/>
  <c r="BE199" i="2"/>
  <c r="BE205" i="2"/>
  <c r="BE206" i="2"/>
  <c r="BE213" i="2"/>
  <c r="BE220" i="2"/>
  <c r="BE225" i="2"/>
  <c r="BE231" i="2"/>
  <c r="BE241" i="2"/>
  <c r="BE242" i="2"/>
  <c r="BE249" i="2"/>
  <c r="BE251" i="2"/>
  <c r="BE253" i="2"/>
  <c r="BE256" i="2"/>
  <c r="BE259" i="2"/>
  <c r="BE265" i="2"/>
  <c r="BE266" i="2"/>
  <c r="BE273" i="2"/>
  <c r="BE277" i="2"/>
  <c r="BE280" i="2"/>
  <c r="BE283" i="2"/>
  <c r="BE291" i="2"/>
  <c r="BE293" i="2"/>
  <c r="BE295" i="2"/>
  <c r="BE297" i="2"/>
  <c r="BE298" i="2"/>
  <c r="BE306" i="2"/>
  <c r="BE308" i="2"/>
  <c r="BE310" i="2"/>
  <c r="BE312" i="2"/>
  <c r="BK314" i="2"/>
  <c r="J314" i="2" s="1"/>
  <c r="J68" i="2" s="1"/>
  <c r="BK88" i="3"/>
  <c r="J88" i="3"/>
  <c r="J62" i="3" s="1"/>
  <c r="E48" i="2"/>
  <c r="BE93" i="2"/>
  <c r="BE100" i="2"/>
  <c r="BE109" i="2"/>
  <c r="BE110" i="2"/>
  <c r="BE113" i="2"/>
  <c r="BE121" i="2"/>
  <c r="BE122" i="2"/>
  <c r="BE124" i="2"/>
  <c r="BE125" i="2"/>
  <c r="BE126" i="2"/>
  <c r="BE138" i="2"/>
  <c r="BE140" i="2"/>
  <c r="BE142" i="2"/>
  <c r="BE148" i="2"/>
  <c r="BE149" i="2"/>
  <c r="BE155" i="2"/>
  <c r="BE157" i="2"/>
  <c r="BE158" i="2"/>
  <c r="BE160" i="2"/>
  <c r="BE161" i="2"/>
  <c r="BE165" i="2"/>
  <c r="BE172" i="2"/>
  <c r="BE174" i="2"/>
  <c r="BE177" i="2"/>
  <c r="BE189" i="2"/>
  <c r="BE191" i="2"/>
  <c r="BE192" i="2"/>
  <c r="BE194" i="2"/>
  <c r="BE196" i="2"/>
  <c r="BE197" i="2"/>
  <c r="BE201" i="2"/>
  <c r="BE204" i="2"/>
  <c r="BE209" i="2"/>
  <c r="BE210" i="2"/>
  <c r="BE212" i="2"/>
  <c r="BE217" i="2"/>
  <c r="BE219" i="2"/>
  <c r="BE221" i="2"/>
  <c r="BE236" i="2"/>
  <c r="BE239" i="2"/>
  <c r="BE240" i="2"/>
  <c r="BE244" i="2"/>
  <c r="BE247" i="2"/>
  <c r="BE250" i="2"/>
  <c r="BE252" i="2"/>
  <c r="BE255" i="2"/>
  <c r="BE261" i="2"/>
  <c r="BE264" i="2"/>
  <c r="BE268" i="2"/>
  <c r="BE270" i="2"/>
  <c r="BE274" i="2"/>
  <c r="BE275" i="2"/>
  <c r="BE276" i="2"/>
  <c r="BE279" i="2"/>
  <c r="BE284" i="2"/>
  <c r="BE287" i="2"/>
  <c r="BE290" i="2"/>
  <c r="BE299" i="2"/>
  <c r="BE301" i="2"/>
  <c r="BE302" i="2"/>
  <c r="BE304" i="2"/>
  <c r="BE313" i="2"/>
  <c r="BE315" i="2"/>
  <c r="BE87" i="3"/>
  <c r="BK90" i="3"/>
  <c r="J90" i="3" s="1"/>
  <c r="J63" i="3" s="1"/>
  <c r="BK92" i="3"/>
  <c r="J92" i="3" s="1"/>
  <c r="J64" i="3" s="1"/>
  <c r="F35" i="3"/>
  <c r="BB56" i="1" s="1"/>
  <c r="F37" i="3"/>
  <c r="BD56" i="1" s="1"/>
  <c r="F34" i="3"/>
  <c r="BA56" i="1" s="1"/>
  <c r="F35" i="2"/>
  <c r="BB55" i="1" s="1"/>
  <c r="F34" i="2"/>
  <c r="BA55" i="1" s="1"/>
  <c r="J34" i="3"/>
  <c r="AW56" i="1" s="1"/>
  <c r="J34" i="2"/>
  <c r="AW55" i="1" s="1"/>
  <c r="F36" i="3"/>
  <c r="BC56" i="1" s="1"/>
  <c r="F37" i="2"/>
  <c r="BD55" i="1" s="1"/>
  <c r="F36" i="2"/>
  <c r="BC55" i="1" s="1"/>
  <c r="T90" i="2" l="1"/>
  <c r="T89" i="2" s="1"/>
  <c r="R90" i="2"/>
  <c r="R89" i="2" s="1"/>
  <c r="P90" i="2"/>
  <c r="P89" i="2" s="1"/>
  <c r="AU55" i="1" s="1"/>
  <c r="AU54" i="1" s="1"/>
  <c r="BK90" i="2"/>
  <c r="J90" i="2" s="1"/>
  <c r="J60" i="2" s="1"/>
  <c r="BK85" i="3"/>
  <c r="J85" i="3" s="1"/>
  <c r="J60" i="3" s="1"/>
  <c r="BA54" i="1"/>
  <c r="W30" i="1" s="1"/>
  <c r="F33" i="2"/>
  <c r="AZ55" i="1" s="1"/>
  <c r="BC54" i="1"/>
  <c r="W32" i="1" s="1"/>
  <c r="F33" i="3"/>
  <c r="AZ56" i="1" s="1"/>
  <c r="BD54" i="1"/>
  <c r="W33" i="1" s="1"/>
  <c r="BB54" i="1"/>
  <c r="W31" i="1" s="1"/>
  <c r="J33" i="3"/>
  <c r="AV56" i="1" s="1"/>
  <c r="AT56" i="1" s="1"/>
  <c r="J33" i="2"/>
  <c r="AV55" i="1" s="1"/>
  <c r="AT55" i="1" s="1"/>
  <c r="BK89" i="2" l="1"/>
  <c r="J89" i="2" s="1"/>
  <c r="J30" i="2" s="1"/>
  <c r="AG55" i="1" s="1"/>
  <c r="AN55" i="1" s="1"/>
  <c r="BK84" i="3"/>
  <c r="J84" i="3" s="1"/>
  <c r="J30" i="3" s="1"/>
  <c r="AG56" i="1" s="1"/>
  <c r="AN56" i="1" s="1"/>
  <c r="AZ54" i="1"/>
  <c r="W29" i="1" s="1"/>
  <c r="AX54" i="1"/>
  <c r="AW54" i="1"/>
  <c r="AK30" i="1" s="1"/>
  <c r="AY54" i="1"/>
  <c r="J39" i="2" l="1"/>
  <c r="J59" i="2"/>
  <c r="J39" i="3"/>
  <c r="J59" i="3"/>
  <c r="AV54" i="1"/>
  <c r="AK29" i="1" s="1"/>
  <c r="AG54" i="1"/>
  <c r="AK26" i="1" s="1"/>
  <c r="AK35" i="1" l="1"/>
  <c r="AT54" i="1"/>
  <c r="AN54" i="1" l="1"/>
</calcChain>
</file>

<file path=xl/sharedStrings.xml><?xml version="1.0" encoding="utf-8"?>
<sst xmlns="http://schemas.openxmlformats.org/spreadsheetml/2006/main" count="4480" uniqueCount="923">
  <si>
    <t>Export Komplet</t>
  </si>
  <si>
    <t>VZ</t>
  </si>
  <si>
    <t>2.0</t>
  </si>
  <si>
    <t/>
  </si>
  <si>
    <t>False</t>
  </si>
  <si>
    <t>{e07c585a-b211-48f6-97c9-c6013e45318c}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</si>
  <si>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</si>
  <si>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</si>
  <si>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</si>
  <si>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</si>
  <si>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</si>
  <si>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</si>
  <si>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</si>
  <si>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</si>
  <si>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</si>
  <si>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HEEL1802</t>
  </si>
  <si>
    <t>Stavba:</t>
  </si>
  <si>
    <t>Sportovní hala TUL Liberec UO - výměna umělého osvětlení hal</t>
  </si>
  <si>
    <t>KSO:</t>
  </si>
  <si>
    <t>801 35 12</t>
  </si>
  <si>
    <t>CC-CZ:</t>
  </si>
  <si>
    <t>12631</t>
  </si>
  <si>
    <t>Místo:</t>
  </si>
  <si>
    <t xml:space="preserve">Liberec </t>
  </si>
  <si>
    <t>Datum:</t>
  </si>
  <si>
    <t>4. 7. 2018</t>
  </si>
  <si>
    <t>CZ-CPA:</t>
  </si>
  <si>
    <t>43.21.10</t>
  </si>
  <si>
    <t>Zadavatel:</t>
  </si>
  <si>
    <t>IČ:</t>
  </si>
  <si>
    <t>TUL Liberec, Studentská 1402/2</t>
  </si>
  <si>
    <t>DIČ:</t>
  </si>
  <si>
    <t>Zhotovitel:</t>
  </si>
  <si>
    <t xml:space="preserve"> </t>
  </si>
  <si>
    <t>Projektant:</t>
  </si>
  <si>
    <t>Ing. Jan Svoboda Děčín</t>
  </si>
  <si>
    <t>True</t>
  </si>
  <si>
    <t>0,01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</si>
  <si>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</si>
  <si>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</si>
  <si>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</si>
  <si>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</si>
  <si>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</si>
  <si>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</si>
  <si>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</si>
  <si>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</si>
  <si>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</si>
  <si>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</si>
  <si>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</si>
  <si>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</si>
  <si>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</si>
  <si>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</si>
  <si>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</si>
  <si>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</si>
  <si>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</si>
  <si>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</si>
  <si>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</si>
  <si>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</si>
  <si>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</si>
  <si>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</si>
  <si>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</si>
  <si>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</si>
  <si>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</si>
  <si>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</si>
  <si>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</si>
  <si>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</si>
  <si>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</si>
  <si>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</si>
  <si>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</si>
  <si>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</si>
  <si>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</si>
  <si>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</si>
  <si>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</si>
  <si>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</si>
  <si>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</si>
  <si>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</si>
  <si>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</si>
  <si>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</si>
  <si>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</si>
  <si>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</si>
  <si>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VÝMĚNA UMĚLÉHO OSVĚTLENÍ HAL - ELEKTROINSTALACE</t>
  </si>
  <si>
    <t>STA</t>
  </si>
  <si>
    <t>{54b63262-77a3-441a-a973-cdb79c4d210e}</t>
  </si>
  <si>
    <t>2</t>
  </si>
  <si>
    <t>VEDLEJŠÍ ROZPOČTOVÉ NÁKLADY</t>
  </si>
  <si>
    <t>VON</t>
  </si>
  <si>
    <t>{ca2fd622-b5e8-48cf-8ce7-57f4dcbebb1d}</t>
  </si>
  <si>
    <t>KRYCÍ LIST SOUPISU PRACÍ</t>
  </si>
  <si>
    <t>Objekt:</t>
  </si>
  <si>
    <t>1 - VÝMĚNA UMĚLÉHO OSVĚTLENÍ HAL - ELEKTROINSTALACE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</si>
  <si>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</si>
  <si>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</si>
  <si>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</si>
  <si>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</si>
  <si>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</si>
  <si>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21-M1 - Dodávky zařízení</t>
  </si>
  <si>
    <t xml:space="preserve">    21-M2 - Materiál elektromontážní</t>
  </si>
  <si>
    <t xml:space="preserve">    21-M4 - Elektromontáže</t>
  </si>
  <si>
    <t xml:space="preserve">    21-M5 - Demontáže</t>
  </si>
  <si>
    <t xml:space="preserve">    21-M6 - Ostatní náklady</t>
  </si>
  <si>
    <t xml:space="preserve">    21-M61 - Rozpis rozvaděče RS1</t>
  </si>
  <si>
    <t xml:space="preserve">    21-M62 - Rozpis rozvaděče RH</t>
  </si>
  <si>
    <t xml:space="preserve">    21-M7 - PPV</t>
  </si>
  <si>
    <t xml:space="preserve">    21-M71 - Revize a komplexní zkoušky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</si>
  <si>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</si>
  <si>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</si>
  <si>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</si>
  <si>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</si>
  <si>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</si>
  <si>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</si>
  <si>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</si>
  <si>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</si>
  <si>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</si>
  <si>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</si>
  <si>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</si>
  <si>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</si>
  <si>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</si>
  <si>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</si>
  <si>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</si>
  <si>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Práce a dodávky M</t>
  </si>
  <si>
    <t>3</t>
  </si>
  <si>
    <t>ROZPOCET</t>
  </si>
  <si>
    <t>21-M1</t>
  </si>
  <si>
    <t>Dodávky zařízení</t>
  </si>
  <si>
    <t>Podružný rozváděč osvětlení ozn.RS1 - VIZ ROZPIS RS1 na konci rozpočtu</t>
  </si>
  <si>
    <t>ks</t>
  </si>
  <si>
    <t>128</t>
  </si>
  <si>
    <t>0.1</t>
  </si>
  <si>
    <t>systém ovládání DALI dle samost.dokumentace</t>
  </si>
  <si>
    <t>4</t>
  </si>
  <si>
    <t>0.2</t>
  </si>
  <si>
    <t>úprava hlavního rozváděče      ozn.RH - VIZ ROZPIS RH na konci rozpočtu</t>
  </si>
  <si>
    <t>6</t>
  </si>
  <si>
    <t>0.3</t>
  </si>
  <si>
    <t>rozvodná datová skříň 19" - RO1 pro ovl. DALI</t>
  </si>
  <si>
    <t>8</t>
  </si>
  <si>
    <t>157</t>
  </si>
  <si>
    <t>K</t>
  </si>
  <si>
    <t>210190000.R23</t>
  </si>
  <si>
    <t>Doprava dodávek 3,6 % (včetně rozvaděčů)</t>
  </si>
  <si>
    <t>%</t>
  </si>
  <si>
    <t>64</t>
  </si>
  <si>
    <t>1485857768</t>
  </si>
  <si>
    <t>158</t>
  </si>
  <si>
    <t>210190000.R24</t>
  </si>
  <si>
    <t>Přesun dodávek 3 % (včetně rozvaděčů)</t>
  </si>
  <si>
    <t>1659889384</t>
  </si>
  <si>
    <t>21-M2</t>
  </si>
  <si>
    <t>Materiál elektromontážní</t>
  </si>
  <si>
    <t>5</t>
  </si>
  <si>
    <t>101310</t>
  </si>
  <si>
    <t>kabel CYKY 5x16</t>
  </si>
  <si>
    <t>m</t>
  </si>
  <si>
    <t>10</t>
  </si>
  <si>
    <t>101106</t>
  </si>
  <si>
    <t>kabel CYKY 3x2,5</t>
  </si>
  <si>
    <t>12</t>
  </si>
  <si>
    <t>7</t>
  </si>
  <si>
    <t>101105</t>
  </si>
  <si>
    <t>kabel CYKY 3x1,5</t>
  </si>
  <si>
    <t>14</t>
  </si>
  <si>
    <t>101005</t>
  </si>
  <si>
    <t>kabel CYKY 2x1,5</t>
  </si>
  <si>
    <t>16</t>
  </si>
  <si>
    <t>9</t>
  </si>
  <si>
    <t>209402</t>
  </si>
  <si>
    <t>kabel U/UTP Cat.5 4x2xAWG24 LSOH</t>
  </si>
  <si>
    <t>18</t>
  </si>
  <si>
    <t>168006</t>
  </si>
  <si>
    <t>šňůra CMSM 2x2,5</t>
  </si>
  <si>
    <t>20</t>
  </si>
  <si>
    <t>11</t>
  </si>
  <si>
    <t>322124</t>
  </si>
  <si>
    <t>trubka PVC tuhá střední namáhání 4025</t>
  </si>
  <si>
    <t>22</t>
  </si>
  <si>
    <t>353012</t>
  </si>
  <si>
    <t>kab žlab  2000mm neděr  NKZIN 50X62X0.7 S</t>
  </si>
  <si>
    <t>24</t>
  </si>
  <si>
    <t>13</t>
  </si>
  <si>
    <t>353202</t>
  </si>
  <si>
    <t>víko kabel žlabu 2000mm  NV 62 S</t>
  </si>
  <si>
    <t>26</t>
  </si>
  <si>
    <t>333131</t>
  </si>
  <si>
    <t>lišta vkládací 25x20mm</t>
  </si>
  <si>
    <t>28</t>
  </si>
  <si>
    <t>353013</t>
  </si>
  <si>
    <t>kab žlab 2000mm neděr  NKZIN 50X125X0.7 S</t>
  </si>
  <si>
    <t>30</t>
  </si>
  <si>
    <t>353203</t>
  </si>
  <si>
    <t>víko kabel žlabu 2000mm  NV 125 S</t>
  </si>
  <si>
    <t>32</t>
  </si>
  <si>
    <t>17</t>
  </si>
  <si>
    <t>391511</t>
  </si>
  <si>
    <t>profil U nosný perforovaný š 60mm</t>
  </si>
  <si>
    <t>34</t>
  </si>
  <si>
    <t>171210</t>
  </si>
  <si>
    <t>vodič CYY 16 ZŽ</t>
  </si>
  <si>
    <t>36</t>
  </si>
  <si>
    <t>19</t>
  </si>
  <si>
    <t>190110</t>
  </si>
  <si>
    <t>kabelové oko Cu lisovací 16x8 KU</t>
  </si>
  <si>
    <t>38</t>
  </si>
  <si>
    <t>451611</t>
  </si>
  <si>
    <t>1-tlačítko /pr.22/Al skříňka IP54</t>
  </si>
  <si>
    <t>40</t>
  </si>
  <si>
    <t>521012</t>
  </si>
  <si>
    <t>Svít. LED průmysl,160W,230VAC,IP65 S DALI dle specf. A v TZ</t>
  </si>
  <si>
    <t>42</t>
  </si>
  <si>
    <t>598191</t>
  </si>
  <si>
    <t>závěs nebo držák svítidla</t>
  </si>
  <si>
    <t>44</t>
  </si>
  <si>
    <t>23</t>
  </si>
  <si>
    <t>540002</t>
  </si>
  <si>
    <t>Svít.LED prům. refl.120W,230VAC,IP65 S DALI dle specf. B vTZ</t>
  </si>
  <si>
    <t>46</t>
  </si>
  <si>
    <t>315122</t>
  </si>
  <si>
    <t>krabice pancéř plast 95x95x50 IP54 +S66</t>
  </si>
  <si>
    <t>48</t>
  </si>
  <si>
    <t>25</t>
  </si>
  <si>
    <t>932</t>
  </si>
  <si>
    <t>ohnivzdorná přepážka s výplní(obecná položka)</t>
  </si>
  <si>
    <t>m2</t>
  </si>
  <si>
    <t>50</t>
  </si>
  <si>
    <t>173108</t>
  </si>
  <si>
    <t>vodič CYA 6 ZŽ</t>
  </si>
  <si>
    <t>52</t>
  </si>
  <si>
    <t>27</t>
  </si>
  <si>
    <t>54</t>
  </si>
  <si>
    <t>56</t>
  </si>
  <si>
    <t>29</t>
  </si>
  <si>
    <t>58</t>
  </si>
  <si>
    <t>60</t>
  </si>
  <si>
    <t>31</t>
  </si>
  <si>
    <t>62</t>
  </si>
  <si>
    <t>322124.1</t>
  </si>
  <si>
    <t>trubka PVC tuhá střední namáhání P25</t>
  </si>
  <si>
    <t>33</t>
  </si>
  <si>
    <t>353012.1</t>
  </si>
  <si>
    <t>kab žlab 2000mm neděr  NKZIN 50X62X0.7 S</t>
  </si>
  <si>
    <t>66</t>
  </si>
  <si>
    <t>68</t>
  </si>
  <si>
    <t>35</t>
  </si>
  <si>
    <t>70</t>
  </si>
  <si>
    <t>72</t>
  </si>
  <si>
    <t>37</t>
  </si>
  <si>
    <t>74</t>
  </si>
  <si>
    <t>76</t>
  </si>
  <si>
    <t>39</t>
  </si>
  <si>
    <t>78</t>
  </si>
  <si>
    <t>80</t>
  </si>
  <si>
    <t>41</t>
  </si>
  <si>
    <t>82</t>
  </si>
  <si>
    <t>84</t>
  </si>
  <si>
    <t>43</t>
  </si>
  <si>
    <t>86</t>
  </si>
  <si>
    <t>88</t>
  </si>
  <si>
    <t>45</t>
  </si>
  <si>
    <t>101305</t>
  </si>
  <si>
    <t>kabel CYKY 5x1,5</t>
  </si>
  <si>
    <t>90</t>
  </si>
  <si>
    <t>92</t>
  </si>
  <si>
    <t>47</t>
  </si>
  <si>
    <t>322122</t>
  </si>
  <si>
    <t>trubka PVC tuhá střední namáhání P16</t>
  </si>
  <si>
    <t>94</t>
  </si>
  <si>
    <t>322172</t>
  </si>
  <si>
    <t>/trubka PVC tuhá/ příchytka P16</t>
  </si>
  <si>
    <t>96</t>
  </si>
  <si>
    <t>49</t>
  </si>
  <si>
    <t>333171</t>
  </si>
  <si>
    <t>lišta vkládací 60x40mm</t>
  </si>
  <si>
    <t>98</t>
  </si>
  <si>
    <t>413001</t>
  </si>
  <si>
    <t>spínač 10A/250Vstř IP44 řaz.1</t>
  </si>
  <si>
    <t>100</t>
  </si>
  <si>
    <t>51</t>
  </si>
  <si>
    <t>413009</t>
  </si>
  <si>
    <t>přepínač 10A/250Vstř IP44 řaz.5</t>
  </si>
  <si>
    <t>102</t>
  </si>
  <si>
    <t>434121</t>
  </si>
  <si>
    <t>jistič MBN110 1pól/ch.B/10kA/10A</t>
  </si>
  <si>
    <t>104</t>
  </si>
  <si>
    <t>53</t>
  </si>
  <si>
    <t>517616</t>
  </si>
  <si>
    <t>Svít.LED liniové,30W,230VAC,IP44 dle specf. C v TZ</t>
  </si>
  <si>
    <t>106</t>
  </si>
  <si>
    <t>525574</t>
  </si>
  <si>
    <t>Svít.LED liniové,48W,230VAC,IP44,průběž dle specf. D v TZ</t>
  </si>
  <si>
    <t>108</t>
  </si>
  <si>
    <t>55</t>
  </si>
  <si>
    <t>525575</t>
  </si>
  <si>
    <t>Svít.LED liniové,48W,230VAC,IP44 +modul NO  dle specf. E v TZ</t>
  </si>
  <si>
    <t>110</t>
  </si>
  <si>
    <t>522490</t>
  </si>
  <si>
    <t>konektor propojka svorky krytka</t>
  </si>
  <si>
    <t>112</t>
  </si>
  <si>
    <t>57</t>
  </si>
  <si>
    <t>598111</t>
  </si>
  <si>
    <t>závěs svítidla/200mm</t>
  </si>
  <si>
    <t>114</t>
  </si>
  <si>
    <t>159</t>
  </si>
  <si>
    <t>35822900.R21</t>
  </si>
  <si>
    <t>prořez pro kabely a lišty 5 %</t>
  </si>
  <si>
    <t>-673055841</t>
  </si>
  <si>
    <t>160</t>
  </si>
  <si>
    <t>35822900.R22</t>
  </si>
  <si>
    <t>materiál podružný 3%</t>
  </si>
  <si>
    <t>1281464299</t>
  </si>
  <si>
    <t>21-M4</t>
  </si>
  <si>
    <t>Elektromontáže</t>
  </si>
  <si>
    <t>210813065</t>
  </si>
  <si>
    <t>Montáž izolovaných kabelů měděných do 1 kV bez ukončení plných a kulatých (CYKY, CHKE-R,...) uložených pevně počtu a průřezu žil 5x10 až 16 mm2</t>
  </si>
  <si>
    <t>CS ÚRS 2018 02</t>
  </si>
  <si>
    <t>116</t>
  </si>
  <si>
    <t>59</t>
  </si>
  <si>
    <t>210813011</t>
  </si>
  <si>
    <t>Montáž izolovaných kabelů měděných do 1 kV bez ukončení plných a kulatých (CYKY, CHKE-R,...) uložených pevně počtu a průřezu žil 3x1,5 až 6 mm2</t>
  </si>
  <si>
    <t>118</t>
  </si>
  <si>
    <t>120</t>
  </si>
  <si>
    <t>61</t>
  </si>
  <si>
    <t>122</t>
  </si>
  <si>
    <t>210950321</t>
  </si>
  <si>
    <t>kabel pevně uložený jednotková hmotnost do 0,4kg</t>
  </si>
  <si>
    <t>124</t>
  </si>
  <si>
    <t>63</t>
  </si>
  <si>
    <t>210813001</t>
  </si>
  <si>
    <t>Montáž izolovaných kabelů měděných do 1 kV bez ukončení plných a kulatých (CYKY, CHKE-R,...) uložených pevně počtu a průřezu žil 2x1,5 až 6 mm2</t>
  </si>
  <si>
    <t>126</t>
  </si>
  <si>
    <t>210100101</t>
  </si>
  <si>
    <t>Ukončení vodičů izolovaných s označením a zapojením na svorkovnici s otevřením a uzavřením krytu průřezu žíly do 16 mm2</t>
  </si>
  <si>
    <t>65</t>
  </si>
  <si>
    <t>210100171</t>
  </si>
  <si>
    <t>Ukončení kabelů smršťovací záklopkou nebo páskou se zapojením bez letování počtu a průřezu žil do 2 x 1,5 až 4 mm2</t>
  </si>
  <si>
    <t>kus</t>
  </si>
  <si>
    <t>130</t>
  </si>
  <si>
    <t>741110002</t>
  </si>
  <si>
    <t>Montáž trubek elektroinstalačních s nasunutím nebo našroubováním do krabic plastových tuhých, uložených pevně, vnější Ø přes 23 do 35 mm</t>
  </si>
  <si>
    <t>132</t>
  </si>
  <si>
    <t>67</t>
  </si>
  <si>
    <t>220260721</t>
  </si>
  <si>
    <t>Montáž žlabu kabelového děrovaný nebo neděrovaný včetně montáže kolen, T-kusů na předem připravené upevňovací body, uzavření víka 62/50 mm</t>
  </si>
  <si>
    <t>134</t>
  </si>
  <si>
    <t>220301022</t>
  </si>
  <si>
    <t>Montáž lišty včetně odřezání, provrtání, uchycení elektroinstační typu L</t>
  </si>
  <si>
    <t>136</t>
  </si>
  <si>
    <t>69</t>
  </si>
  <si>
    <t>138</t>
  </si>
  <si>
    <t>210020654</t>
  </si>
  <si>
    <t>nosná konstrukce přístroje do 100kg</t>
  </si>
  <si>
    <t>140</t>
  </si>
  <si>
    <t>71</t>
  </si>
  <si>
    <t>210020653</t>
  </si>
  <si>
    <t>nosná konstrukce-ůchyt do 50kg vč.zhotovení</t>
  </si>
  <si>
    <t>142</t>
  </si>
  <si>
    <t>210020651</t>
  </si>
  <si>
    <t>nosná konstrukce krabice, přístroje a tlačítka</t>
  </si>
  <si>
    <t>144</t>
  </si>
  <si>
    <t>73</t>
  </si>
  <si>
    <t>210800413</t>
  </si>
  <si>
    <t>Montáž izolovaných vodičů měděných do 1 kV bez ukončení uložených v trubkách nebo lištách zatažených plných a laněných s PVC pláštěm, bezhalogenových, ohniodolných (CY, CHAH-R(V),...) průřezu žíly 25 až 35 mm2</t>
  </si>
  <si>
    <t>146</t>
  </si>
  <si>
    <t>210100003</t>
  </si>
  <si>
    <t>Ukončení vodičů izolovaných s označením a zapojením v rozváděči nebo na přístroji průřezu žíly do 16 mm2</t>
  </si>
  <si>
    <t>148</t>
  </si>
  <si>
    <t>75</t>
  </si>
  <si>
    <t>210100352</t>
  </si>
  <si>
    <t>Ukončení kabelů nebo vodičů koncovkou popř. vývodkou do 1 kV ucpávkou do 4 žil s jednoduchým nástavcem do P 36</t>
  </si>
  <si>
    <t>150</t>
  </si>
  <si>
    <t>210100351</t>
  </si>
  <si>
    <t>Ukončení kabelů nebo vodičů koncovkou popř. vývodkou do 1 kV ucpávkou do 4 žil s jednoduchým nástavcem do P 21</t>
  </si>
  <si>
    <t>152</t>
  </si>
  <si>
    <t>77</t>
  </si>
  <si>
    <t>741310211</t>
  </si>
  <si>
    <t>Montáž spínačů jedno nebo dvoupólových polozapuštěných nebo zapuštěných se zapojením vodičů šroubové připojení, pro prostředí normální ovladačů, řazení 0/1-tlačítkových vypínacích</t>
  </si>
  <si>
    <t>154</t>
  </si>
  <si>
    <t>741372151</t>
  </si>
  <si>
    <t>Montáž svítidel LED se zapojením vodičů průmyslových závěsných lamp</t>
  </si>
  <si>
    <t>156</t>
  </si>
  <si>
    <t>79</t>
  </si>
  <si>
    <t>210203812</t>
  </si>
  <si>
    <t>montáž závěsu, držáku svítidla</t>
  </si>
  <si>
    <t>741372152</t>
  </si>
  <si>
    <t>Montáž svítidel LED se zapojením vodičů průmyslových závěsných reflektorů</t>
  </si>
  <si>
    <t>81</t>
  </si>
  <si>
    <t>162</t>
  </si>
  <si>
    <t>210190051</t>
  </si>
  <si>
    <t>mont. komponent serveru a oživení systému DALI</t>
  </si>
  <si>
    <t>164</t>
  </si>
  <si>
    <t>83</t>
  </si>
  <si>
    <t>741210002</t>
  </si>
  <si>
    <t xml:space="preserve">Montáž rozvodnic oceloplechových nebo plastových bez zapojení vodičů běžných, hmotnosti do 50 kg </t>
  </si>
  <si>
    <t>166</t>
  </si>
  <si>
    <t>VV</t>
  </si>
  <si>
    <t>"ozn. RS1"   1</t>
  </si>
  <si>
    <t>741112201</t>
  </si>
  <si>
    <t>Montáž krabic pancéřových bez napojení na trubky a lišty a demontáže a montáže víčka protahovacích nebo odbočných plastových čtyřhranných, vel. 120x120 mm</t>
  </si>
  <si>
    <t>168</t>
  </si>
  <si>
    <t>85</t>
  </si>
  <si>
    <t>741311002</t>
  </si>
  <si>
    <t>Montáž spínačů speciálních se zapojením vodičů soumrakových</t>
  </si>
  <si>
    <t>170</t>
  </si>
  <si>
    <t>210020922</t>
  </si>
  <si>
    <t>ohnivzdorná přepážka s výplní ve stěně tl.30cm</t>
  </si>
  <si>
    <t>172</t>
  </si>
  <si>
    <t>87</t>
  </si>
  <si>
    <t>210801313</t>
  </si>
  <si>
    <t>Montáž izolovaných vodičů měděných do 1 kV bez ukončení uložených volně plných a laněných s PVC pláštěm, bezhalogenových, ohniodolných (CY, CHAH-R(V),...) průřezu žíly 25 až 35 mm2</t>
  </si>
  <si>
    <t>174</t>
  </si>
  <si>
    <t>176</t>
  </si>
  <si>
    <t>89</t>
  </si>
  <si>
    <t>178</t>
  </si>
  <si>
    <t>180</t>
  </si>
  <si>
    <t>91</t>
  </si>
  <si>
    <t>182</t>
  </si>
  <si>
    <t>184</t>
  </si>
  <si>
    <t>93</t>
  </si>
  <si>
    <t>186</t>
  </si>
  <si>
    <t>188</t>
  </si>
  <si>
    <t>95</t>
  </si>
  <si>
    <t>190</t>
  </si>
  <si>
    <t>192</t>
  </si>
  <si>
    <t>97</t>
  </si>
  <si>
    <t>194</t>
  </si>
  <si>
    <t>196</t>
  </si>
  <si>
    <t>99</t>
  </si>
  <si>
    <t>198</t>
  </si>
  <si>
    <t>200</t>
  </si>
  <si>
    <t>101</t>
  </si>
  <si>
    <t>202</t>
  </si>
  <si>
    <t>204</t>
  </si>
  <si>
    <t>103</t>
  </si>
  <si>
    <t>206</t>
  </si>
  <si>
    <t>208</t>
  </si>
  <si>
    <t>105</t>
  </si>
  <si>
    <t>210</t>
  </si>
  <si>
    <t>212</t>
  </si>
  <si>
    <t>107</t>
  </si>
  <si>
    <t>214</t>
  </si>
  <si>
    <t>216</t>
  </si>
  <si>
    <t>109</t>
  </si>
  <si>
    <t>218</t>
  </si>
  <si>
    <t>"ozn. HR"   1</t>
  </si>
  <si>
    <t>220</t>
  </si>
  <si>
    <t>111</t>
  </si>
  <si>
    <t>222</t>
  </si>
  <si>
    <t>224</t>
  </si>
  <si>
    <t>113</t>
  </si>
  <si>
    <t>226</t>
  </si>
  <si>
    <t>228</t>
  </si>
  <si>
    <t>115</t>
  </si>
  <si>
    <t>230</t>
  </si>
  <si>
    <t>232</t>
  </si>
  <si>
    <t>117</t>
  </si>
  <si>
    <t>234</t>
  </si>
  <si>
    <t>741110001</t>
  </si>
  <si>
    <t>Montáž trubek elektroinstalačních s nasunutím nebo našroubováním do krabic plastových tuhých, uložených pevně, vnější Ø přes 16 do 23 mm</t>
  </si>
  <si>
    <t>236</t>
  </si>
  <si>
    <t>119</t>
  </si>
  <si>
    <t>220301012</t>
  </si>
  <si>
    <t>Montáž lišty včetně odřezání, provrtání, uchycení elektroinstační vkládací typu LV</t>
  </si>
  <si>
    <t>238</t>
  </si>
  <si>
    <t>741310031</t>
  </si>
  <si>
    <t>Montáž spínačů jedno nebo dvoupólových nástěnných se zapojením vodičů, pro prostředí venkovní nebo mokré vypínačů, řazení 1-jednopólových</t>
  </si>
  <si>
    <t>240</t>
  </si>
  <si>
    <t>121</t>
  </si>
  <si>
    <t>741310032</t>
  </si>
  <si>
    <t>Montáž spínačů jedno nebo dvoupólových nástěnných se zapojením vodičů, pro prostředí venkovní nebo mokré vypínačů, řazení 2-dvoupólových</t>
  </si>
  <si>
    <t>242</t>
  </si>
  <si>
    <t>741320105</t>
  </si>
  <si>
    <t>Montáž jističů se zapojením vodičů jednopólových nn do 25 A ve skříni</t>
  </si>
  <si>
    <t>244</t>
  </si>
  <si>
    <t>123</t>
  </si>
  <si>
    <t>246</t>
  </si>
  <si>
    <t>"ozn. RS3 "   1</t>
  </si>
  <si>
    <t>210192621</t>
  </si>
  <si>
    <t>deska přístrojová a krycí rozv. RS3 vč.úpravy</t>
  </si>
  <si>
    <t>248</t>
  </si>
  <si>
    <t>125</t>
  </si>
  <si>
    <t>741375021</t>
  </si>
  <si>
    <t>Montáž modulového osvětlovacího systému se zapojením vodičů světelných zdrojů zářivkových, délky do 1100 mm</t>
  </si>
  <si>
    <t>250</t>
  </si>
  <si>
    <t>"JEDNÁ SE O LED MODULÁRNÍ ZÁVĚSNÝ SYSTÉM"</t>
  </si>
  <si>
    <t>252</t>
  </si>
  <si>
    <t>127</t>
  </si>
  <si>
    <t>254</t>
  </si>
  <si>
    <t>256</t>
  </si>
  <si>
    <t>21-M5</t>
  </si>
  <si>
    <t>Demontáže</t>
  </si>
  <si>
    <t>129</t>
  </si>
  <si>
    <t>741213811</t>
  </si>
  <si>
    <t>Demontáž kabelu z rozvodnice bez zachování funkčnosti (do suti) silových, průřezu do 4 mm2</t>
  </si>
  <si>
    <t>258</t>
  </si>
  <si>
    <t>210810008</t>
  </si>
  <si>
    <t>kabel(-CYKY) volně uložený do 3x6/4x4/7x2,5 /dmtž</t>
  </si>
  <si>
    <t>260</t>
  </si>
  <si>
    <t>131</t>
  </si>
  <si>
    <t>741372813</t>
  </si>
  <si>
    <t>Demontáž svítidel bez zachování funkčnosti (do suti) průmyslových výbojkových závěsných, na oku hmotnosti přes 10 kg</t>
  </si>
  <si>
    <t>262</t>
  </si>
  <si>
    <t>741211837</t>
  </si>
  <si>
    <t>Demontáž rozvodnic kovových, uložených na povrchu, krytí do IPx 4, plochy přes 0,8 m2</t>
  </si>
  <si>
    <t>264</t>
  </si>
  <si>
    <t>133</t>
  </si>
  <si>
    <t>266</t>
  </si>
  <si>
    <t>268</t>
  </si>
  <si>
    <t>135</t>
  </si>
  <si>
    <t>270</t>
  </si>
  <si>
    <t>272</t>
  </si>
  <si>
    <t>137</t>
  </si>
  <si>
    <t>210020653.1</t>
  </si>
  <si>
    <t>nosná konstrukce přístroje do 50kg vč.zhotov /dmtž</t>
  </si>
  <si>
    <t>274</t>
  </si>
  <si>
    <t>741372801</t>
  </si>
  <si>
    <t>Demontáž svítidel bez zachování funkčnosti (do suti) průmyslových výbojkových přisazených 1 zdroj</t>
  </si>
  <si>
    <t>276</t>
  </si>
  <si>
    <t>139</t>
  </si>
  <si>
    <t>741371821</t>
  </si>
  <si>
    <t>Demontáž svítidel bez zachování funkčnosti (do suti) v bytových nebo společenských místnostech modulového systému zářivkových, délky do 1100 mm</t>
  </si>
  <si>
    <t>278</t>
  </si>
  <si>
    <t>280</t>
  </si>
  <si>
    <t>21-M6</t>
  </si>
  <si>
    <t>Ostatní náklady</t>
  </si>
  <si>
    <t>141</t>
  </si>
  <si>
    <t>219001223</t>
  </si>
  <si>
    <t>vybour.otvoru ve zdi/cihla/ do 0,022m2/tl.do 0,45m</t>
  </si>
  <si>
    <t>282</t>
  </si>
  <si>
    <t>219001213</t>
  </si>
  <si>
    <t>vybour.otvoru ve zdi/cihla/ do pr.60mm/tl.do 0,45m</t>
  </si>
  <si>
    <t>284</t>
  </si>
  <si>
    <t>143</t>
  </si>
  <si>
    <t>219000701</t>
  </si>
  <si>
    <t>zřízení, použití a odstr. lešení o výšce nad 1,9m</t>
  </si>
  <si>
    <t>286</t>
  </si>
  <si>
    <t>218009001</t>
  </si>
  <si>
    <t>poplatek za recyklaci svítidla</t>
  </si>
  <si>
    <t>288</t>
  </si>
  <si>
    <t>145</t>
  </si>
  <si>
    <t>290</t>
  </si>
  <si>
    <t>292</t>
  </si>
  <si>
    <t>147</t>
  </si>
  <si>
    <t>294</t>
  </si>
  <si>
    <t>296</t>
  </si>
  <si>
    <t>149</t>
  </si>
  <si>
    <t>298</t>
  </si>
  <si>
    <t>219001212</t>
  </si>
  <si>
    <t>vybour.otvoru ve zdi/cihla/ do pr.60mm/tl.do 0,30m</t>
  </si>
  <si>
    <t>300</t>
  </si>
  <si>
    <t>151</t>
  </si>
  <si>
    <t>219003111</t>
  </si>
  <si>
    <t>zazdívka otvoru ve zdivu/kámen/do 0,25m2/tl.0,45m</t>
  </si>
  <si>
    <t>302</t>
  </si>
  <si>
    <t>304</t>
  </si>
  <si>
    <t>153</t>
  </si>
  <si>
    <t>306</t>
  </si>
  <si>
    <t>308</t>
  </si>
  <si>
    <t>21-M61</t>
  </si>
  <si>
    <t>Rozpis rozvaděče RS1</t>
  </si>
  <si>
    <t>760614</t>
  </si>
  <si>
    <t>skříň ocep  950x600x250 IP65 plnéDveře</t>
  </si>
  <si>
    <t>310</t>
  </si>
  <si>
    <t>781424</t>
  </si>
  <si>
    <t>sběrnice hřebenová  4pól-&gt;2pól 56x16mm2 vidl</t>
  </si>
  <si>
    <t>312</t>
  </si>
  <si>
    <t>173106</t>
  </si>
  <si>
    <t>vodič CYA 2,5  /H07V-K/</t>
  </si>
  <si>
    <t>314</t>
  </si>
  <si>
    <t>173109</t>
  </si>
  <si>
    <t>vodič CYA 10  /H07V-K/</t>
  </si>
  <si>
    <t>316</t>
  </si>
  <si>
    <t>173105</t>
  </si>
  <si>
    <t>vodič CYA 1,5  /H07V-K/</t>
  </si>
  <si>
    <t>318</t>
  </si>
  <si>
    <t>190925</t>
  </si>
  <si>
    <t>kabelové oko(vidlice) Cu lisovací 2,5x8 KU-SP-U</t>
  </si>
  <si>
    <t>320</t>
  </si>
  <si>
    <t>783311</t>
  </si>
  <si>
    <t>propojení pomocných obvodů do 25 vodičů (obec.pol)</t>
  </si>
  <si>
    <t>322</t>
  </si>
  <si>
    <t>784311</t>
  </si>
  <si>
    <t>svorka řadová 2,5mm2/35A/fázová</t>
  </si>
  <si>
    <t>324</t>
  </si>
  <si>
    <t>784321</t>
  </si>
  <si>
    <t>svorka řadová  2,5mm2/35A/modrá</t>
  </si>
  <si>
    <t>326</t>
  </si>
  <si>
    <t>784455</t>
  </si>
  <si>
    <t>svorkovnice 4pól 4x25+8x16mm2 na lištu</t>
  </si>
  <si>
    <t>328</t>
  </si>
  <si>
    <t>347123</t>
  </si>
  <si>
    <t>kanál propojovací  44x45mm vč.víka</t>
  </si>
  <si>
    <t>330</t>
  </si>
  <si>
    <t>312631</t>
  </si>
  <si>
    <t>vývodka ucpávková P16 IP65</t>
  </si>
  <si>
    <t>332</t>
  </si>
  <si>
    <t>312634</t>
  </si>
  <si>
    <t>vývodka ucpávková P32 IP65</t>
  </si>
  <si>
    <t>334</t>
  </si>
  <si>
    <t>788211</t>
  </si>
  <si>
    <t>montážní přístrojový rošt s lištami</t>
  </si>
  <si>
    <t>336</t>
  </si>
  <si>
    <t>788312</t>
  </si>
  <si>
    <t>přístrojový zákryt plastový</t>
  </si>
  <si>
    <t>338</t>
  </si>
  <si>
    <t>438123</t>
  </si>
  <si>
    <t>proud chránič 2pól/1pJist 16A/0,03A/charC/typA</t>
  </si>
  <si>
    <t>340</t>
  </si>
  <si>
    <t>434121.1</t>
  </si>
  <si>
    <t>jistič 1pól/ch.B/10kA/10A</t>
  </si>
  <si>
    <t>342</t>
  </si>
  <si>
    <t>434120</t>
  </si>
  <si>
    <t>jistič 1pól/ch.B/10kA/ 6A</t>
  </si>
  <si>
    <t>344</t>
  </si>
  <si>
    <t>415144</t>
  </si>
  <si>
    <t>vypínač páčkový 3pól 400V/63A na lištu</t>
  </si>
  <si>
    <t>346</t>
  </si>
  <si>
    <t>472264</t>
  </si>
  <si>
    <t>svodič 4pól  1,5kV/15kA/katC/typ2</t>
  </si>
  <si>
    <t>348</t>
  </si>
  <si>
    <t>210190000.R22</t>
  </si>
  <si>
    <t>Sestavení a montáž rozvaděče</t>
  </si>
  <si>
    <t>-284981786</t>
  </si>
  <si>
    <t>21-M62</t>
  </si>
  <si>
    <t>Rozpis rozvaděče RH</t>
  </si>
  <si>
    <t>350</t>
  </si>
  <si>
    <t>352</t>
  </si>
  <si>
    <t>173110</t>
  </si>
  <si>
    <t>vodič CYA 16  /H07V-K/</t>
  </si>
  <si>
    <t>354</t>
  </si>
  <si>
    <t>356</t>
  </si>
  <si>
    <t>784311.1</t>
  </si>
  <si>
    <t>svorka řadová  2,5mm2/35A/fázová</t>
  </si>
  <si>
    <t>358</t>
  </si>
  <si>
    <t>360</t>
  </si>
  <si>
    <t>784455.1</t>
  </si>
  <si>
    <t>svorkovnice  4pól 4x25+8x16mm2 na lištu</t>
  </si>
  <si>
    <t>362</t>
  </si>
  <si>
    <t>347123.1</t>
  </si>
  <si>
    <t>kanál propojovací 44x45mm vč.víka</t>
  </si>
  <si>
    <t>364</t>
  </si>
  <si>
    <t>788211.1</t>
  </si>
  <si>
    <t>montážní přístrojový rošt s lištami úprava</t>
  </si>
  <si>
    <t>366</t>
  </si>
  <si>
    <t>788312.1</t>
  </si>
  <si>
    <t>přístrojový zákryt demont., úprava, montáž</t>
  </si>
  <si>
    <t>368</t>
  </si>
  <si>
    <t>370</t>
  </si>
  <si>
    <t>372</t>
  </si>
  <si>
    <t>432331</t>
  </si>
  <si>
    <t>pojistkový odpínač 3P, 22x58</t>
  </si>
  <si>
    <t>374</t>
  </si>
  <si>
    <t>432341</t>
  </si>
  <si>
    <t>pojistková patrona válcová PV22(63A)gG</t>
  </si>
  <si>
    <t>376</t>
  </si>
  <si>
    <t>190953</t>
  </si>
  <si>
    <t>kabelové oko(vidlice) Cu lisovací 16x10 KU-SP-U</t>
  </si>
  <si>
    <t>378</t>
  </si>
  <si>
    <t>380</t>
  </si>
  <si>
    <t>784425</t>
  </si>
  <si>
    <t>svorkovnice  1x25+8x16+8x10mm2 na lištu zelená</t>
  </si>
  <si>
    <t>382</t>
  </si>
  <si>
    <t>784435</t>
  </si>
  <si>
    <t>svorkovnice 1x25+8x16+8x10mm2 na lištu modrá</t>
  </si>
  <si>
    <t>384</t>
  </si>
  <si>
    <t>386</t>
  </si>
  <si>
    <t>388</t>
  </si>
  <si>
    <t>471222</t>
  </si>
  <si>
    <t>svodič přepětí 3pól typ2</t>
  </si>
  <si>
    <t>390</t>
  </si>
  <si>
    <t>433221</t>
  </si>
  <si>
    <t>pojistkový spodek 3pól, nožový vel.1</t>
  </si>
  <si>
    <t>392</t>
  </si>
  <si>
    <t>433265</t>
  </si>
  <si>
    <t>pojistková patrona PN1(200-250A)gG</t>
  </si>
  <si>
    <t>394</t>
  </si>
  <si>
    <t>788212</t>
  </si>
  <si>
    <t>přístrojová lišta T35DIN</t>
  </si>
  <si>
    <t>396</t>
  </si>
  <si>
    <t>173112</t>
  </si>
  <si>
    <t>vodič CYA 35  /H07V-K/</t>
  </si>
  <si>
    <t>398</t>
  </si>
  <si>
    <t>173111</t>
  </si>
  <si>
    <t>vodič CYA 25  /H07V-K/</t>
  </si>
  <si>
    <t>400</t>
  </si>
  <si>
    <t>784211</t>
  </si>
  <si>
    <t>svorka do 35mm2 na pas</t>
  </si>
  <si>
    <t>402</t>
  </si>
  <si>
    <t>155</t>
  </si>
  <si>
    <t>210190000.R21</t>
  </si>
  <si>
    <t>-585113485</t>
  </si>
  <si>
    <t>21-M7</t>
  </si>
  <si>
    <t>PPV</t>
  </si>
  <si>
    <t>161</t>
  </si>
  <si>
    <t>210190000.R25</t>
  </si>
  <si>
    <t>PPV pro elektromontáže 6%</t>
  </si>
  <si>
    <t>-353183763</t>
  </si>
  <si>
    <t>21-M71</t>
  </si>
  <si>
    <t>Revize a komplexní zkoušky</t>
  </si>
  <si>
    <t>210190000.R26</t>
  </si>
  <si>
    <t>Kompletační činnost</t>
  </si>
  <si>
    <t>Kč</t>
  </si>
  <si>
    <t>-21181827</t>
  </si>
  <si>
    <t>163</t>
  </si>
  <si>
    <t>210190000.R27</t>
  </si>
  <si>
    <t>Revize</t>
  </si>
  <si>
    <t>1874214996</t>
  </si>
  <si>
    <t>210190000.R28</t>
  </si>
  <si>
    <t>Komplexní zkoušky</t>
  </si>
  <si>
    <t>-1868237578</t>
  </si>
  <si>
    <t>165</t>
  </si>
  <si>
    <t>210190000.R29</t>
  </si>
  <si>
    <t>Investorská činnost</t>
  </si>
  <si>
    <t>1943964995</t>
  </si>
  <si>
    <t>2 -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</si>
  <si>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</si>
  <si>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</si>
  <si>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</si>
  <si>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</si>
  <si>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</si>
  <si>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</si>
  <si>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</si>
  <si>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</si>
  <si>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</si>
  <si>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013203000</t>
  </si>
  <si>
    <t xml:space="preserve">Projektová dokumentace stavby </t>
  </si>
  <si>
    <t>1024</t>
  </si>
  <si>
    <t>1497181706</t>
  </si>
  <si>
    <t>VRN3</t>
  </si>
  <si>
    <t>Zařízení staveniště</t>
  </si>
  <si>
    <t>030001000</t>
  </si>
  <si>
    <t>-293458355</t>
  </si>
  <si>
    <t>VRN4</t>
  </si>
  <si>
    <t>Inženýrská činnost</t>
  </si>
  <si>
    <t>041103000</t>
  </si>
  <si>
    <t>Autorský dozor projektanta</t>
  </si>
  <si>
    <t>-1441181847</t>
  </si>
  <si>
    <t>VRN7</t>
  </si>
  <si>
    <t>Provozní vlivy</t>
  </si>
  <si>
    <t>070001000</t>
  </si>
  <si>
    <t>1468725426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</si>
  <si>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</si>
  <si>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</si>
  <si>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</si>
  <si>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</si>
  <si>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</si>
  <si>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</si>
  <si>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</si>
  <si>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</si>
  <si>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</si>
  <si>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</si>
  <si>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</si>
  <si>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</si>
  <si>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</si>
  <si>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</si>
  <si>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</si>
  <si>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</si>
  <si>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</si>
  <si>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</si>
  <si>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</si>
  <si>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</si>
  <si>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</si>
  <si>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</si>
  <si>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</si>
  <si>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</si>
  <si>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</si>
  <si>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</si>
  <si>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</si>
  <si>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</si>
  <si>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</si>
  <si>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</si>
  <si>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</si>
  <si>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</si>
  <si>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</si>
  <si>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</si>
  <si>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</si>
  <si>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</si>
  <si>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</si>
  <si>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</si>
  <si>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</si>
  <si>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</si>
  <si>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</si>
  <si>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</si>
  <si>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</si>
  <si>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</si>
  <si>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</si>
  <si>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</si>
  <si>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</si>
  <si>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</si>
  <si>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</si>
  <si>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</si>
  <si>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</si>
  <si>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</si>
  <si>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</si>
  <si>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</si>
  <si>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</si>
  <si>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</si>
  <si>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</si>
  <si>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</si>
  <si>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</si>
  <si>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</si>
  <si>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</si>
  <si>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</si>
  <si>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</si>
  <si>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</si>
  <si>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</si>
  <si>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</si>
  <si>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</si>
  <si>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</si>
  <si>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</si>
  <si>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</si>
  <si>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</si>
  <si>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</si>
  <si>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</si>
  <si>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</si>
  <si>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</si>
  <si>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</si>
  <si>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</si>
  <si>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</si>
  <si>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</si>
  <si>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</si>
  <si>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</si>
  <si>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</si>
  <si>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</si>
  <si>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</si>
  <si>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</si>
  <si>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</si>
  <si>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</si>
  <si>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</si>
  <si>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</si>
  <si>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</si>
  <si>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</si>
  <si>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</si>
  <si>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</si>
  <si>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</si>
  <si>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</si>
  <si>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</si>
  <si>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</si>
  <si>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</si>
  <si>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</si>
  <si>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</si>
  <si>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</si>
  <si>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</si>
  <si>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</si>
  <si>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</si>
  <si>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</si>
  <si>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</si>
  <si>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</si>
  <si>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</si>
  <si>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</si>
  <si>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</si>
  <si>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</si>
  <si>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</si>
  <si>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</si>
  <si>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</si>
  <si>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</si>
  <si>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</si>
  <si>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</si>
  <si>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</si>
  <si>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</si>
  <si>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</si>
  <si>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</si>
  <si>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</si>
  <si>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</si>
  <si>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</si>
  <si>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</si>
  <si>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</si>
  <si>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</si>
  <si>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</si>
  <si>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</si>
  <si>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</si>
  <si>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</si>
  <si>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</si>
  <si>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</si>
  <si>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</si>
  <si>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</si>
  <si>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</si>
  <si>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</si>
  <si>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</si>
  <si>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</si>
  <si>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</si>
  <si>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</si>
  <si>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</si>
  <si>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</si>
  <si>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</si>
  <si>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</si>
  <si>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</si>
  <si>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</si>
  <si>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</si>
  <si>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</si>
  <si>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</si>
  <si>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</si>
  <si>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</si>
  <si>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</si>
  <si>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</si>
  <si>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</si>
  <si>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</si>
  <si>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</si>
  <si>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</si>
  <si>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</si>
  <si>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</si>
  <si>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</si>
  <si>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</si>
  <si>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</si>
  <si>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</si>
  <si>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</si>
  <si>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</si>
  <si>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</si>
  <si>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</si>
  <si>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</si>
  <si>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</si>
  <si>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</si>
  <si>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</si>
  <si>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</si>
  <si>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</si>
  <si>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</si>
  <si>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</si>
  <si>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</si>
  <si>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</si>
  <si>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</si>
  <si>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</si>
  <si>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</si>
  <si>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</si>
  <si>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</si>
  <si>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</si>
  <si>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2.2. Investice OPŽP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</si>
</sst>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Protection="1"/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vertical="center"/>
    </xf>
    <xf numFmtId="0" fontId="0" fillId="0" borderId="0" xfId="0"/>
    <xf numFmtId="0" fontId="35" fillId="0" borderId="29" xfId="0" applyFont="1" applyBorder="1" applyAlignment="1">
      <alignment horizontal="left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5" borderId="0" xfId="0" applyNumberFormat="1" applyFont="1" applyFill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6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left" wrapText="1"/>
    </xf>
    <xf numFmtId="0" fontId="34" fillId="0" borderId="1" xfId="0" applyFont="1" applyBorder="1" applyAlignment="1">
      <alignment horizontal="center" vertical="center"/>
    </xf>
    <xf numFmtId="49" fontId="36" fillId="0" borderId="1" xfId="0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right" vertical="center"/>
    </xf>
    <xf numFmtId="0" fontId="4" fillId="4" borderId="8" xfId="0" applyFont="1" applyFill="1" applyBorder="1" applyAlignment="1" applyProtection="1">
      <alignment horizontal="center"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/>
    <xf numFmtId="0" fontId="0" fillId="0" borderId="12" xfId="0" applyFont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0" fontId="0" fillId="0" borderId="14" xfId="0" applyFont="1" applyBorder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 applyProtection="1">
      <alignment vertical="center"/>
    </xf>
    <xf numFmtId="0" fontId="30" fillId="0" borderId="15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6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4" fontId="30" fillId="6" borderId="23" xfId="0" applyNumberFormat="1" applyFont="1" applyFill="1" applyBorder="1" applyAlignment="1" applyProtection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4" fontId="18" fillId="0" borderId="23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7" fontId="18" fillId="0" borderId="23" xfId="0" applyNumberFormat="1" applyFont="1" applyBorder="1" applyAlignment="1" applyProtection="1">
      <alignment vertical="center"/>
    </xf>
    <xf numFmtId="4" fontId="18" fillId="6" borderId="23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9" fillId="0" borderId="20" xfId="0" applyFont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horizontal="center" vertical="center"/>
    </xf>
    <xf numFmtId="166" fontId="19" fillId="0" borderId="21" xfId="0" applyNumberFormat="1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D55" sqref="D55:H55"/>
    </sheetView>
  </sheetViews>
  <sheetFormatPr defaultRowHeight="11.2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s="1" customFormat="1" ht="36.950000000000003" customHeight="1">
      <c r="AR2" s="158" t="s">
        <v>6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0" t="s">
        <v>7</v>
      </c>
      <c r="BT2" s="10" t="s">
        <v>8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9</v>
      </c>
      <c r="BT3" s="10" t="s">
        <v>10</v>
      </c>
    </row>
    <row r="4" spans="1:74" s="1" customFormat="1" ht="24.95" customHeight="1">
      <c r="B4" s="13"/>
      <c r="D4" s="14" t="s">
        <v>11</v>
      </c>
      <c r="AR4" s="13"/>
      <c r="AS4" s="15" t="s">
        <v>12</v>
      </c>
      <c r="BS4" s="10" t="s">
        <v>13</v>
      </c>
    </row>
    <row r="5" spans="1:74" s="1" customFormat="1" ht="12" customHeight="1">
      <c r="B5" s="13"/>
      <c r="D5" s="16" t="s">
        <v>14</v>
      </c>
      <c r="K5" s="185" t="s">
        <v>15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3"/>
      <c r="BS5" s="10" t="s">
        <v>7</v>
      </c>
    </row>
    <row r="6" spans="1:74" s="1" customFormat="1" ht="36.950000000000003" customHeight="1">
      <c r="B6" s="13"/>
      <c r="D6" s="18" t="s">
        <v>16</v>
      </c>
      <c r="K6" s="186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3"/>
      <c r="BS6" s="10" t="s">
        <v>7</v>
      </c>
    </row>
    <row r="7" spans="1:74" s="1" customFormat="1" ht="12" customHeight="1">
      <c r="B7" s="13"/>
      <c r="D7" s="19" t="s">
        <v>18</v>
      </c>
      <c r="K7" s="17" t="s">
        <v>19</v>
      </c>
      <c r="AK7" s="19" t="s">
        <v>20</v>
      </c>
      <c r="AN7" s="17" t="s">
        <v>21</v>
      </c>
      <c r="AR7" s="13"/>
      <c r="BS7" s="10" t="s">
        <v>7</v>
      </c>
    </row>
    <row r="8" spans="1:74" s="1" customFormat="1" ht="12" customHeight="1">
      <c r="B8" s="13"/>
      <c r="D8" s="19" t="s">
        <v>22</v>
      </c>
      <c r="K8" s="17" t="s">
        <v>23</v>
      </c>
      <c r="AK8" s="19" t="s">
        <v>24</v>
      </c>
      <c r="AN8" s="17" t="s">
        <v>25</v>
      </c>
      <c r="AR8" s="13"/>
      <c r="BS8" s="10" t="s">
        <v>7</v>
      </c>
    </row>
    <row r="9" spans="1:74" s="1" customFormat="1" ht="29.25" customHeight="1">
      <c r="B9" s="13"/>
      <c r="AK9" s="16" t="s">
        <v>26</v>
      </c>
      <c r="AN9" s="20" t="s">
        <v>27</v>
      </c>
      <c r="AR9" s="13"/>
      <c r="BS9" s="10" t="s">
        <v>7</v>
      </c>
    </row>
    <row r="10" spans="1:74" s="1" customFormat="1" ht="12" customHeight="1">
      <c r="B10" s="13"/>
      <c r="D10" s="19" t="s">
        <v>28</v>
      </c>
      <c r="AK10" s="19" t="s">
        <v>29</v>
      </c>
      <c r="AN10" s="17" t="s">
        <v>3</v>
      </c>
      <c r="AR10" s="13"/>
      <c r="BS10" s="10" t="s">
        <v>7</v>
      </c>
    </row>
    <row r="11" spans="1:74" s="1" customFormat="1" ht="18.399999999999999" customHeight="1">
      <c r="B11" s="13"/>
      <c r="E11" s="17" t="s">
        <v>30</v>
      </c>
      <c r="AK11" s="19" t="s">
        <v>31</v>
      </c>
      <c r="AN11" s="17" t="s">
        <v>3</v>
      </c>
      <c r="AR11" s="13"/>
      <c r="BS11" s="10" t="s">
        <v>7</v>
      </c>
    </row>
    <row r="12" spans="1:74" s="1" customFormat="1" ht="6.95" customHeight="1">
      <c r="B12" s="13"/>
      <c r="AR12" s="13"/>
      <c r="BS12" s="10" t="s">
        <v>7</v>
      </c>
    </row>
    <row r="13" spans="1:74" s="1" customFormat="1" ht="12" customHeight="1">
      <c r="B13" s="13"/>
      <c r="D13" s="19" t="s">
        <v>32</v>
      </c>
      <c r="AK13" s="19" t="s">
        <v>29</v>
      </c>
      <c r="AN13" s="17" t="s">
        <v>3</v>
      </c>
      <c r="AR13" s="13"/>
      <c r="BS13" s="10" t="s">
        <v>7</v>
      </c>
    </row>
    <row r="14" spans="1:74" ht="12.75">
      <c r="B14" s="13"/>
      <c r="E14" s="17" t="s">
        <v>33</v>
      </c>
      <c r="AK14" s="19" t="s">
        <v>31</v>
      </c>
      <c r="AN14" s="17" t="s">
        <v>3</v>
      </c>
      <c r="AR14" s="13"/>
      <c r="BS14" s="10" t="s">
        <v>7</v>
      </c>
    </row>
    <row r="15" spans="1:74" s="1" customFormat="1" ht="6.95" customHeight="1">
      <c r="B15" s="13"/>
      <c r="AR15" s="13"/>
      <c r="BS15" s="10" t="s">
        <v>4</v>
      </c>
    </row>
    <row r="16" spans="1:74" s="1" customFormat="1" ht="12" customHeight="1">
      <c r="B16" s="13"/>
      <c r="D16" s="19" t="s">
        <v>34</v>
      </c>
      <c r="AK16" s="19" t="s">
        <v>29</v>
      </c>
      <c r="AN16" s="17" t="s">
        <v>3</v>
      </c>
      <c r="AR16" s="13"/>
      <c r="BS16" s="10" t="s">
        <v>4</v>
      </c>
    </row>
    <row r="17" spans="1:71" s="1" customFormat="1" ht="18.399999999999999" customHeight="1">
      <c r="B17" s="13"/>
      <c r="E17" s="17" t="s">
        <v>35</v>
      </c>
      <c r="AK17" s="19" t="s">
        <v>31</v>
      </c>
      <c r="AN17" s="17" t="s">
        <v>3</v>
      </c>
      <c r="AR17" s="13"/>
      <c r="BS17" s="10" t="s">
        <v>36</v>
      </c>
    </row>
    <row r="18" spans="1:71" s="1" customFormat="1" ht="6.95" customHeight="1">
      <c r="B18" s="13"/>
      <c r="AR18" s="13"/>
      <c r="BS18" s="10" t="s">
        <v>37</v>
      </c>
    </row>
    <row r="19" spans="1:71" s="1" customFormat="1" ht="12" customHeight="1">
      <c r="B19" s="13"/>
      <c r="D19" s="19" t="s">
        <v>38</v>
      </c>
      <c r="AK19" s="19" t="s">
        <v>29</v>
      </c>
      <c r="AN19" s="17" t="s">
        <v>3</v>
      </c>
      <c r="AR19" s="13"/>
      <c r="BS19" s="10" t="s">
        <v>37</v>
      </c>
    </row>
    <row r="20" spans="1:71" s="1" customFormat="1" ht="18.399999999999999" customHeight="1">
      <c r="B20" s="13"/>
      <c r="E20" s="17" t="s">
        <v>35</v>
      </c>
      <c r="AK20" s="19" t="s">
        <v>31</v>
      </c>
      <c r="AN20" s="17" t="s">
        <v>3</v>
      </c>
      <c r="AR20" s="13"/>
      <c r="BS20" s="10" t="s">
        <v>4</v>
      </c>
    </row>
    <row r="21" spans="1:71" s="1" customFormat="1" ht="6.95" customHeight="1">
      <c r="B21" s="13"/>
      <c r="AR21" s="13"/>
    </row>
    <row r="22" spans="1:71" s="1" customFormat="1" ht="12" customHeight="1">
      <c r="B22" s="13"/>
      <c r="D22" s="19" t="s">
        <v>39</v>
      </c>
      <c r="AR22" s="13"/>
    </row>
    <row r="23" spans="1:71" s="1" customFormat="1" ht="48" customHeight="1">
      <c r="B23" s="13"/>
      <c r="E23" s="187" t="s">
        <v>40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3"/>
    </row>
    <row r="24" spans="1:71" s="1" customFormat="1" ht="6.95" customHeight="1">
      <c r="B24" s="13"/>
      <c r="AR24" s="13"/>
    </row>
    <row r="25" spans="1:71" s="1" customFormat="1" ht="6.95" customHeight="1">
      <c r="B25" s="1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3"/>
    </row>
    <row r="26" spans="1:71" s="2" customFormat="1" ht="25.9" customHeight="1">
      <c r="A26" s="22"/>
      <c r="B26" s="23"/>
      <c r="C26" s="22"/>
      <c r="D26" s="24" t="s">
        <v>41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8">
        <f>ROUND(AG54,2)</f>
        <v>0</v>
      </c>
      <c r="AL26" s="189"/>
      <c r="AM26" s="189"/>
      <c r="AN26" s="189"/>
      <c r="AO26" s="189"/>
      <c r="AP26" s="22"/>
      <c r="AQ26" s="22"/>
      <c r="AR26" s="23"/>
      <c r="BE26" s="22"/>
    </row>
    <row r="27" spans="1:71" s="2" customFormat="1" ht="6.95" customHeight="1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22"/>
    </row>
    <row r="28" spans="1:71" s="2" customFormat="1" ht="12.75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190" t="s">
        <v>42</v>
      </c>
      <c r="M28" s="190"/>
      <c r="N28" s="190"/>
      <c r="O28" s="190"/>
      <c r="P28" s="190"/>
      <c r="Q28" s="22"/>
      <c r="R28" s="22"/>
      <c r="S28" s="22"/>
      <c r="T28" s="22"/>
      <c r="U28" s="22"/>
      <c r="V28" s="22"/>
      <c r="W28" s="190" t="s">
        <v>43</v>
      </c>
      <c r="X28" s="190"/>
      <c r="Y28" s="190"/>
      <c r="Z28" s="190"/>
      <c r="AA28" s="190"/>
      <c r="AB28" s="190"/>
      <c r="AC28" s="190"/>
      <c r="AD28" s="190"/>
      <c r="AE28" s="190"/>
      <c r="AF28" s="22"/>
      <c r="AG28" s="22"/>
      <c r="AH28" s="22"/>
      <c r="AI28" s="22"/>
      <c r="AJ28" s="22"/>
      <c r="AK28" s="190" t="s">
        <v>44</v>
      </c>
      <c r="AL28" s="190"/>
      <c r="AM28" s="190"/>
      <c r="AN28" s="190"/>
      <c r="AO28" s="190"/>
      <c r="AP28" s="22"/>
      <c r="AQ28" s="22"/>
      <c r="AR28" s="23"/>
      <c r="BE28" s="22"/>
    </row>
    <row r="29" spans="1:71" s="3" customFormat="1" ht="14.45" customHeight="1">
      <c r="B29" s="26"/>
      <c r="D29" s="19" t="s">
        <v>45</v>
      </c>
      <c r="F29" s="19" t="s">
        <v>46</v>
      </c>
      <c r="L29" s="180">
        <v>0.21</v>
      </c>
      <c r="M29" s="179"/>
      <c r="N29" s="179"/>
      <c r="O29" s="179"/>
      <c r="P29" s="179"/>
      <c r="W29" s="178">
        <f>ROUND(AZ54,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ROUND(AV54, 2)</f>
        <v>0</v>
      </c>
      <c r="AL29" s="179"/>
      <c r="AM29" s="179"/>
      <c r="AN29" s="179"/>
      <c r="AO29" s="179"/>
      <c r="AR29" s="26"/>
    </row>
    <row r="30" spans="1:71" s="3" customFormat="1" ht="14.45" customHeight="1">
      <c r="B30" s="26"/>
      <c r="F30" s="19" t="s">
        <v>47</v>
      </c>
      <c r="L30" s="180">
        <v>0.15</v>
      </c>
      <c r="M30" s="179"/>
      <c r="N30" s="179"/>
      <c r="O30" s="179"/>
      <c r="P30" s="179"/>
      <c r="W30" s="178">
        <f>ROUND(BA54,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ROUND(AW54, 2)</f>
        <v>0</v>
      </c>
      <c r="AL30" s="179"/>
      <c r="AM30" s="179"/>
      <c r="AN30" s="179"/>
      <c r="AO30" s="179"/>
      <c r="AR30" s="26"/>
    </row>
    <row r="31" spans="1:71" s="3" customFormat="1" ht="14.45" hidden="1" customHeight="1">
      <c r="B31" s="26"/>
      <c r="F31" s="19" t="s">
        <v>48</v>
      </c>
      <c r="L31" s="180">
        <v>0.21</v>
      </c>
      <c r="M31" s="179"/>
      <c r="N31" s="179"/>
      <c r="O31" s="179"/>
      <c r="P31" s="179"/>
      <c r="W31" s="178">
        <f>ROUND(BB54,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26"/>
    </row>
    <row r="32" spans="1:71" s="3" customFormat="1" ht="14.45" hidden="1" customHeight="1">
      <c r="B32" s="26"/>
      <c r="F32" s="19" t="s">
        <v>49</v>
      </c>
      <c r="L32" s="180">
        <v>0.15</v>
      </c>
      <c r="M32" s="179"/>
      <c r="N32" s="179"/>
      <c r="O32" s="179"/>
      <c r="P32" s="179"/>
      <c r="W32" s="178">
        <f>ROUND(BC54,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26"/>
    </row>
    <row r="33" spans="1:57" s="3" customFormat="1" ht="14.45" hidden="1" customHeight="1">
      <c r="B33" s="26"/>
      <c r="F33" s="19" t="s">
        <v>50</v>
      </c>
      <c r="L33" s="180">
        <v>0</v>
      </c>
      <c r="M33" s="179"/>
      <c r="N33" s="179"/>
      <c r="O33" s="179"/>
      <c r="P33" s="179"/>
      <c r="W33" s="178">
        <f>ROUND(BD54,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26"/>
    </row>
    <row r="34" spans="1:57" s="2" customFormat="1" ht="6.95" customHeight="1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22"/>
    </row>
    <row r="35" spans="1:57" s="2" customFormat="1" ht="25.9" customHeight="1">
      <c r="A35" s="22"/>
      <c r="B35" s="23"/>
      <c r="C35" s="27"/>
      <c r="D35" s="28" t="s">
        <v>51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52</v>
      </c>
      <c r="U35" s="29"/>
      <c r="V35" s="29"/>
      <c r="W35" s="29"/>
      <c r="X35" s="181" t="s">
        <v>53</v>
      </c>
      <c r="Y35" s="182"/>
      <c r="Z35" s="182"/>
      <c r="AA35" s="182"/>
      <c r="AB35" s="182"/>
      <c r="AC35" s="29"/>
      <c r="AD35" s="29"/>
      <c r="AE35" s="29"/>
      <c r="AF35" s="29"/>
      <c r="AG35" s="29"/>
      <c r="AH35" s="29"/>
      <c r="AI35" s="29"/>
      <c r="AJ35" s="29"/>
      <c r="AK35" s="183">
        <f>SUM(AK26:AK33)</f>
        <v>0</v>
      </c>
      <c r="AL35" s="182"/>
      <c r="AM35" s="182"/>
      <c r="AN35" s="182"/>
      <c r="AO35" s="184"/>
      <c r="AP35" s="27"/>
      <c r="AQ35" s="27"/>
      <c r="AR35" s="23"/>
      <c r="BE35" s="22"/>
    </row>
    <row r="36" spans="1:57" s="2" customFormat="1" ht="6.95" customHeight="1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pans="1:57" s="2" customFormat="1" ht="6.95" customHeight="1">
      <c r="A37" s="22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23"/>
      <c r="BE37" s="22"/>
    </row>
    <row r="41" spans="1:57" s="2" customFormat="1" ht="6.95" customHeight="1">
      <c r="A41" s="22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23"/>
      <c r="BE41" s="22"/>
    </row>
    <row r="42" spans="1:57" s="2" customFormat="1" ht="24.95" customHeight="1">
      <c r="A42" s="22"/>
      <c r="B42" s="23"/>
      <c r="C42" s="14" t="s">
        <v>54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3"/>
      <c r="BE42" s="22"/>
    </row>
    <row r="43" spans="1:57" s="2" customFormat="1" ht="6.95" customHeight="1">
      <c r="A43" s="22"/>
      <c r="B43" s="23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3"/>
      <c r="BE43" s="22"/>
    </row>
    <row r="44" spans="1:57" s="4" customFormat="1" ht="12" customHeight="1">
      <c r="B44" s="35"/>
      <c r="C44" s="19" t="s">
        <v>14</v>
      </c>
      <c r="L44" s="4" t="str">
        <f>K5</f>
        <v>HEEL1802</v>
      </c>
      <c r="AR44" s="35"/>
    </row>
    <row r="45" spans="1:57" s="5" customFormat="1" ht="36.950000000000003" customHeight="1">
      <c r="B45" s="36"/>
      <c r="C45" s="37" t="s">
        <v>16</v>
      </c>
      <c r="L45" s="169" t="str">
        <f>K6</f>
        <v>Sportovní hala TUL Liberec UO - výměna umělého osvětlení hal</v>
      </c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R45" s="36"/>
    </row>
    <row r="46" spans="1:57" s="2" customFormat="1" ht="6.95" customHeight="1">
      <c r="A46" s="22"/>
      <c r="B46" s="23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3"/>
      <c r="BE46" s="22"/>
    </row>
    <row r="47" spans="1:57" s="2" customFormat="1" ht="12" customHeight="1">
      <c r="A47" s="22"/>
      <c r="B47" s="23"/>
      <c r="C47" s="19" t="s">
        <v>22</v>
      </c>
      <c r="D47" s="22"/>
      <c r="E47" s="22"/>
      <c r="F47" s="22"/>
      <c r="G47" s="22"/>
      <c r="H47" s="22"/>
      <c r="I47" s="22"/>
      <c r="J47" s="22"/>
      <c r="K47" s="22"/>
      <c r="L47" s="38" t="str">
        <f>IF(K8="","",K8)</f>
        <v xml:space="preserve">Liberec </v>
      </c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19" t="s">
        <v>24</v>
      </c>
      <c r="AJ47" s="22"/>
      <c r="AK47" s="22"/>
      <c r="AL47" s="22"/>
      <c r="AM47" s="171" t="str">
        <f>IF(AN8= "","",AN8)</f>
        <v>4. 7. 2018</v>
      </c>
      <c r="AN47" s="171"/>
      <c r="AO47" s="22"/>
      <c r="AP47" s="22"/>
      <c r="AQ47" s="22"/>
      <c r="AR47" s="23"/>
      <c r="BE47" s="22"/>
    </row>
    <row r="48" spans="1:57" s="2" customFormat="1" ht="6.95" customHeight="1">
      <c r="A48" s="22"/>
      <c r="B48" s="2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3"/>
      <c r="BE48" s="22"/>
    </row>
    <row r="49" spans="1:91" s="2" customFormat="1" ht="15.6" customHeight="1">
      <c r="A49" s="22"/>
      <c r="B49" s="23"/>
      <c r="C49" s="19" t="s">
        <v>28</v>
      </c>
      <c r="D49" s="22"/>
      <c r="E49" s="22"/>
      <c r="F49" s="22"/>
      <c r="G49" s="22"/>
      <c r="H49" s="22"/>
      <c r="I49" s="22"/>
      <c r="J49" s="22"/>
      <c r="K49" s="22"/>
      <c r="L49" s="4" t="str">
        <f>IF(E11= "","",E11)</f>
        <v>TUL Liberec, Studentská 1402/2</v>
      </c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19" t="s">
        <v>34</v>
      </c>
      <c r="AJ49" s="22"/>
      <c r="AK49" s="22"/>
      <c r="AL49" s="22"/>
      <c r="AM49" s="172" t="str">
        <f>IF(E17="","",E17)</f>
        <v>Ing. Jan Svoboda Děčín</v>
      </c>
      <c r="AN49" s="173"/>
      <c r="AO49" s="173"/>
      <c r="AP49" s="173"/>
      <c r="AQ49" s="22"/>
      <c r="AR49" s="23"/>
      <c r="AS49" s="174" t="s">
        <v>55</v>
      </c>
      <c r="AT49" s="175"/>
      <c r="AU49" s="39"/>
      <c r="AV49" s="39"/>
      <c r="AW49" s="39"/>
      <c r="AX49" s="39"/>
      <c r="AY49" s="39"/>
      <c r="AZ49" s="39"/>
      <c r="BA49" s="39"/>
      <c r="BB49" s="39"/>
      <c r="BC49" s="39"/>
      <c r="BD49" s="40"/>
      <c r="BE49" s="22"/>
    </row>
    <row r="50" spans="1:91" s="2" customFormat="1" ht="15.6" customHeight="1">
      <c r="A50" s="22"/>
      <c r="B50" s="23"/>
      <c r="C50" s="19" t="s">
        <v>32</v>
      </c>
      <c r="D50" s="22"/>
      <c r="E50" s="22"/>
      <c r="F50" s="22"/>
      <c r="G50" s="22"/>
      <c r="H50" s="22"/>
      <c r="I50" s="22"/>
      <c r="J50" s="22"/>
      <c r="K50" s="22"/>
      <c r="L50" s="4" t="str">
        <f>IF(E14="","",E14)</f>
        <v xml:space="preserve"> </v>
      </c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19" t="s">
        <v>38</v>
      </c>
      <c r="AJ50" s="22"/>
      <c r="AK50" s="22"/>
      <c r="AL50" s="22"/>
      <c r="AM50" s="172" t="str">
        <f>IF(E20="","",E20)</f>
        <v>Ing. Jan Svoboda Děčín</v>
      </c>
      <c r="AN50" s="173"/>
      <c r="AO50" s="173"/>
      <c r="AP50" s="173"/>
      <c r="AQ50" s="22"/>
      <c r="AR50" s="23"/>
      <c r="AS50" s="176"/>
      <c r="AT50" s="177"/>
      <c r="AU50" s="41"/>
      <c r="AV50" s="41"/>
      <c r="AW50" s="41"/>
      <c r="AX50" s="41"/>
      <c r="AY50" s="41"/>
      <c r="AZ50" s="41"/>
      <c r="BA50" s="41"/>
      <c r="BB50" s="41"/>
      <c r="BC50" s="41"/>
      <c r="BD50" s="42"/>
      <c r="BE50" s="22"/>
    </row>
    <row r="51" spans="1:91" s="2" customFormat="1" ht="10.9" customHeight="1">
      <c r="A51" s="22"/>
      <c r="B51" s="2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3"/>
      <c r="AS51" s="176"/>
      <c r="AT51" s="177"/>
      <c r="AU51" s="41"/>
      <c r="AV51" s="41"/>
      <c r="AW51" s="41"/>
      <c r="AX51" s="41"/>
      <c r="AY51" s="41"/>
      <c r="AZ51" s="41"/>
      <c r="BA51" s="41"/>
      <c r="BB51" s="41"/>
      <c r="BC51" s="41"/>
      <c r="BD51" s="42"/>
      <c r="BE51" s="22"/>
    </row>
    <row r="52" spans="1:91" s="2" customFormat="1" ht="29.25" customHeight="1">
      <c r="A52" s="22"/>
      <c r="B52" s="23"/>
      <c r="C52" s="165" t="s">
        <v>56</v>
      </c>
      <c r="D52" s="166"/>
      <c r="E52" s="166"/>
      <c r="F52" s="166"/>
      <c r="G52" s="166"/>
      <c r="H52" s="43"/>
      <c r="I52" s="167" t="s">
        <v>57</v>
      </c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8" t="s">
        <v>58</v>
      </c>
      <c r="AH52" s="166"/>
      <c r="AI52" s="166"/>
      <c r="AJ52" s="166"/>
      <c r="AK52" s="166"/>
      <c r="AL52" s="166"/>
      <c r="AM52" s="166"/>
      <c r="AN52" s="167" t="s">
        <v>59</v>
      </c>
      <c r="AO52" s="166"/>
      <c r="AP52" s="166"/>
      <c r="AQ52" s="44" t="s">
        <v>60</v>
      </c>
      <c r="AR52" s="23"/>
      <c r="AS52" s="45" t="s">
        <v>61</v>
      </c>
      <c r="AT52" s="46" t="s">
        <v>62</v>
      </c>
      <c r="AU52" s="46" t="s">
        <v>63</v>
      </c>
      <c r="AV52" s="46" t="s">
        <v>64</v>
      </c>
      <c r="AW52" s="46" t="s">
        <v>65</v>
      </c>
      <c r="AX52" s="46" t="s">
        <v>66</v>
      </c>
      <c r="AY52" s="46" t="s">
        <v>67</v>
      </c>
      <c r="AZ52" s="46" t="s">
        <v>68</v>
      </c>
      <c r="BA52" s="46" t="s">
        <v>69</v>
      </c>
      <c r="BB52" s="46" t="s">
        <v>70</v>
      </c>
      <c r="BC52" s="46" t="s">
        <v>71</v>
      </c>
      <c r="BD52" s="47" t="s">
        <v>72</v>
      </c>
      <c r="BE52" s="22"/>
    </row>
    <row r="53" spans="1:91" s="2" customFormat="1" ht="10.9" customHeight="1">
      <c r="A53" s="22"/>
      <c r="B53" s="23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3"/>
      <c r="AS53" s="4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  <c r="BE53" s="22"/>
    </row>
    <row r="54" spans="1:91" s="6" customFormat="1" ht="32.450000000000003" customHeight="1">
      <c r="B54" s="51"/>
      <c r="C54" s="151" t="s">
        <v>922</v>
      </c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63">
        <f>ROUND(SUM(AG55:AG56),2)</f>
        <v>0</v>
      </c>
      <c r="AH54" s="163"/>
      <c r="AI54" s="163"/>
      <c r="AJ54" s="163"/>
      <c r="AK54" s="163"/>
      <c r="AL54" s="163"/>
      <c r="AM54" s="163"/>
      <c r="AN54" s="164">
        <f>SUM(AG54,AT54)</f>
        <v>0</v>
      </c>
      <c r="AO54" s="164"/>
      <c r="AP54" s="164"/>
      <c r="AQ54" s="52" t="s">
        <v>3</v>
      </c>
      <c r="AR54" s="51"/>
      <c r="AS54" s="53">
        <f>ROUND(SUM(AS55:AS56),2)</f>
        <v>0</v>
      </c>
      <c r="AT54" s="54">
        <f>ROUND(SUM(AV54:AW54),2)</f>
        <v>0</v>
      </c>
      <c r="AU54" s="55">
        <f>ROUND(SUM(AU55:AU56),5)</f>
        <v>1124.807</v>
      </c>
      <c r="AV54" s="54">
        <f>ROUND(AZ54*L29,2)</f>
        <v>0</v>
      </c>
      <c r="AW54" s="54">
        <f>ROUND(BA54*L30,2)</f>
        <v>0</v>
      </c>
      <c r="AX54" s="54">
        <f>ROUND(BB54*L29,2)</f>
        <v>0</v>
      </c>
      <c r="AY54" s="54">
        <f>ROUND(BC54*L30,2)</f>
        <v>0</v>
      </c>
      <c r="AZ54" s="54">
        <f>ROUND(SUM(AZ55:AZ56),2)</f>
        <v>0</v>
      </c>
      <c r="BA54" s="54">
        <f>ROUND(SUM(BA55:BA56),2)</f>
        <v>0</v>
      </c>
      <c r="BB54" s="54">
        <f>ROUND(SUM(BB55:BB56),2)</f>
        <v>0</v>
      </c>
      <c r="BC54" s="54">
        <f>ROUND(SUM(BC55:BC56),2)</f>
        <v>0</v>
      </c>
      <c r="BD54" s="56">
        <f>ROUND(SUM(BD55:BD56),2)</f>
        <v>0</v>
      </c>
      <c r="BS54" s="57" t="s">
        <v>74</v>
      </c>
      <c r="BT54" s="57" t="s">
        <v>75</v>
      </c>
      <c r="BU54" s="58" t="s">
        <v>76</v>
      </c>
      <c r="BV54" s="57" t="s">
        <v>77</v>
      </c>
      <c r="BW54" s="57" t="s">
        <v>5</v>
      </c>
      <c r="BX54" s="57" t="s">
        <v>78</v>
      </c>
      <c r="CL54" s="57" t="s">
        <v>19</v>
      </c>
    </row>
    <row r="55" spans="1:91" s="7" customFormat="1" ht="24.6" customHeight="1">
      <c r="A55" s="59" t="s">
        <v>79</v>
      </c>
      <c r="B55" s="60"/>
      <c r="C55" s="61"/>
      <c r="D55" s="162" t="s">
        <v>9</v>
      </c>
      <c r="E55" s="162"/>
      <c r="F55" s="162"/>
      <c r="G55" s="162"/>
      <c r="H55" s="162"/>
      <c r="I55" s="62"/>
      <c r="J55" s="162" t="s">
        <v>80</v>
      </c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0">
        <f>'1 - VÝMĚNA UMĚLÉHO OSVĚTL...'!J30</f>
        <v>0</v>
      </c>
      <c r="AH55" s="161"/>
      <c r="AI55" s="161"/>
      <c r="AJ55" s="161"/>
      <c r="AK55" s="161"/>
      <c r="AL55" s="161"/>
      <c r="AM55" s="161"/>
      <c r="AN55" s="160">
        <f>SUM(AG55,AT55)</f>
        <v>0</v>
      </c>
      <c r="AO55" s="161"/>
      <c r="AP55" s="161"/>
      <c r="AQ55" s="63" t="s">
        <v>81</v>
      </c>
      <c r="AR55" s="60"/>
      <c r="AS55" s="64">
        <v>0</v>
      </c>
      <c r="AT55" s="65">
        <f>ROUND(SUM(AV55:AW55),2)</f>
        <v>0</v>
      </c>
      <c r="AU55" s="66">
        <f>'1 - VÝMĚNA UMĚLÉHO OSVĚTL...'!P89</f>
        <v>1124.8070000000005</v>
      </c>
      <c r="AV55" s="65">
        <f>'1 - VÝMĚNA UMĚLÉHO OSVĚTL...'!J33</f>
        <v>0</v>
      </c>
      <c r="AW55" s="65">
        <f>'1 - VÝMĚNA UMĚLÉHO OSVĚTL...'!J34</f>
        <v>0</v>
      </c>
      <c r="AX55" s="65">
        <f>'1 - VÝMĚNA UMĚLÉHO OSVĚTL...'!J35</f>
        <v>0</v>
      </c>
      <c r="AY55" s="65">
        <f>'1 - VÝMĚNA UMĚLÉHO OSVĚTL...'!J36</f>
        <v>0</v>
      </c>
      <c r="AZ55" s="65">
        <f>'1 - VÝMĚNA UMĚLÉHO OSVĚTL...'!F33</f>
        <v>0</v>
      </c>
      <c r="BA55" s="65">
        <f>'1 - VÝMĚNA UMĚLÉHO OSVĚTL...'!F34</f>
        <v>0</v>
      </c>
      <c r="BB55" s="65">
        <f>'1 - VÝMĚNA UMĚLÉHO OSVĚTL...'!F35</f>
        <v>0</v>
      </c>
      <c r="BC55" s="65">
        <f>'1 - VÝMĚNA UMĚLÉHO OSVĚTL...'!F36</f>
        <v>0</v>
      </c>
      <c r="BD55" s="67">
        <f>'1 - VÝMĚNA UMĚLÉHO OSVĚTL...'!F37</f>
        <v>0</v>
      </c>
      <c r="BT55" s="68" t="s">
        <v>9</v>
      </c>
      <c r="BV55" s="68" t="s">
        <v>77</v>
      </c>
      <c r="BW55" s="68" t="s">
        <v>82</v>
      </c>
      <c r="BX55" s="68" t="s">
        <v>5</v>
      </c>
      <c r="CL55" s="68" t="s">
        <v>19</v>
      </c>
      <c r="CM55" s="68" t="s">
        <v>83</v>
      </c>
    </row>
    <row r="56" spans="1:91" s="7" customFormat="1" ht="14.45" customHeight="1">
      <c r="A56" s="59" t="s">
        <v>79</v>
      </c>
      <c r="B56" s="60"/>
      <c r="C56" s="61"/>
      <c r="D56" s="162" t="s">
        <v>83</v>
      </c>
      <c r="E56" s="162"/>
      <c r="F56" s="162"/>
      <c r="G56" s="162"/>
      <c r="H56" s="162"/>
      <c r="I56" s="62"/>
      <c r="J56" s="162" t="s">
        <v>84</v>
      </c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0">
        <f>'2 - VEDLEJŠÍ ROZPOČTOVÉ N...'!J30</f>
        <v>0</v>
      </c>
      <c r="AH56" s="161"/>
      <c r="AI56" s="161"/>
      <c r="AJ56" s="161"/>
      <c r="AK56" s="161"/>
      <c r="AL56" s="161"/>
      <c r="AM56" s="161"/>
      <c r="AN56" s="160">
        <f>SUM(AG56,AT56)</f>
        <v>0</v>
      </c>
      <c r="AO56" s="161"/>
      <c r="AP56" s="161"/>
      <c r="AQ56" s="63" t="s">
        <v>85</v>
      </c>
      <c r="AR56" s="60"/>
      <c r="AS56" s="69">
        <v>0</v>
      </c>
      <c r="AT56" s="70">
        <f>ROUND(SUM(AV56:AW56),2)</f>
        <v>0</v>
      </c>
      <c r="AU56" s="71">
        <f>'2 - VEDLEJŠÍ ROZPOČTOVÉ N...'!P84</f>
        <v>0</v>
      </c>
      <c r="AV56" s="70">
        <f>'2 - VEDLEJŠÍ ROZPOČTOVÉ N...'!J33</f>
        <v>0</v>
      </c>
      <c r="AW56" s="70">
        <f>'2 - VEDLEJŠÍ ROZPOČTOVÉ N...'!J34</f>
        <v>0</v>
      </c>
      <c r="AX56" s="70">
        <f>'2 - VEDLEJŠÍ ROZPOČTOVÉ N...'!J35</f>
        <v>0</v>
      </c>
      <c r="AY56" s="70">
        <f>'2 - VEDLEJŠÍ ROZPOČTOVÉ N...'!J36</f>
        <v>0</v>
      </c>
      <c r="AZ56" s="70">
        <f>'2 - VEDLEJŠÍ ROZPOČTOVÉ N...'!F33</f>
        <v>0</v>
      </c>
      <c r="BA56" s="70">
        <f>'2 - VEDLEJŠÍ ROZPOČTOVÉ N...'!F34</f>
        <v>0</v>
      </c>
      <c r="BB56" s="70">
        <f>'2 - VEDLEJŠÍ ROZPOČTOVÉ N...'!F35</f>
        <v>0</v>
      </c>
      <c r="BC56" s="70">
        <f>'2 - VEDLEJŠÍ ROZPOČTOVÉ N...'!F36</f>
        <v>0</v>
      </c>
      <c r="BD56" s="72">
        <f>'2 - VEDLEJŠÍ ROZPOČTOVÉ N...'!F37</f>
        <v>0</v>
      </c>
      <c r="BT56" s="68" t="s">
        <v>9</v>
      </c>
      <c r="BV56" s="68" t="s">
        <v>77</v>
      </c>
      <c r="BW56" s="68" t="s">
        <v>86</v>
      </c>
      <c r="BX56" s="68" t="s">
        <v>5</v>
      </c>
      <c r="CL56" s="68" t="s">
        <v>3</v>
      </c>
      <c r="CM56" s="68" t="s">
        <v>83</v>
      </c>
    </row>
    <row r="57" spans="1:91" s="2" customFormat="1" ht="30" customHeight="1">
      <c r="A57" s="22"/>
      <c r="B57" s="23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3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</row>
    <row r="58" spans="1:91" s="2" customFormat="1" ht="6.95" customHeight="1">
      <c r="A58" s="22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23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</row>
  </sheetData>
  <sheetProtection algorithmName="SHA-512" hashValue="2YDzScTlvsc8MKor/9XCLCV5cq74dXZWKdetjHxaP8XcnIRClvON7RXCYsWGTXFjFCBqhg5oqhUfMSi4SBUSYw==" saltValue="t5kKKwzkmTgAOZvONIhAMA==" spinCount="100000" sheet="1" objects="1" scenarios="1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1 - VÝMĚNA UMĚLÉHO OSVĚTL...'!C2" display="/" xr:uid="{00000000-0004-0000-0000-000000000000}"/>
    <hyperlink ref="A56" location="'2 - VEDLEJŠÍ ROZPOČTOVÉ N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21"/>
  <sheetViews>
    <sheetView showGridLines="0" topLeftCell="A80" workbookViewId="0">
      <selection activeCell="G95" sqref="G95"/>
    </sheetView>
  </sheetViews>
  <sheetFormatPr defaultRowHeight="11.25"/>
  <cols>
    <col min="1" max="1" width="8.83203125" style="73" customWidth="1"/>
    <col min="2" max="2" width="1.1640625" style="73" customWidth="1"/>
    <col min="3" max="4" width="4.5" style="73" customWidth="1"/>
    <col min="5" max="5" width="18.33203125" style="73" customWidth="1"/>
    <col min="6" max="6" width="108" style="73" customWidth="1"/>
    <col min="7" max="7" width="8" style="73" customWidth="1"/>
    <col min="8" max="8" width="12.33203125" style="73" customWidth="1"/>
    <col min="9" max="11" width="21.5" style="73" customWidth="1"/>
    <col min="12" max="12" width="10" style="73" customWidth="1"/>
    <col min="13" max="13" width="11.5" style="73" hidden="1" customWidth="1"/>
    <col min="14" max="14" width="9.1640625" style="73" hidden="1"/>
    <col min="15" max="21" width="15.1640625" style="73" hidden="1" customWidth="1"/>
    <col min="22" max="22" width="13.1640625" style="73" customWidth="1"/>
    <col min="23" max="23" width="17.5" style="73" customWidth="1"/>
    <col min="24" max="24" width="13.1640625" style="73" customWidth="1"/>
    <col min="25" max="25" width="16" style="73" customWidth="1"/>
    <col min="26" max="26" width="11.6640625" style="73" customWidth="1"/>
    <col min="27" max="27" width="16" style="73" customWidth="1"/>
    <col min="28" max="28" width="17.5" style="73" customWidth="1"/>
    <col min="29" max="29" width="11.6640625" style="73" customWidth="1"/>
    <col min="30" max="30" width="16" style="73" customWidth="1"/>
    <col min="31" max="31" width="17.5" style="73" customWidth="1"/>
    <col min="32" max="43" width="9.33203125" style="73"/>
    <col min="44" max="65" width="9.1640625" style="73" hidden="1"/>
    <col min="66" max="16384" width="9.33203125" style="73"/>
  </cols>
  <sheetData>
    <row r="2" spans="1:46" ht="36.950000000000003" customHeight="1">
      <c r="L2" s="199" t="s">
        <v>6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201" t="s">
        <v>82</v>
      </c>
    </row>
    <row r="3" spans="1:46" ht="6.95" customHeight="1">
      <c r="B3" s="202"/>
      <c r="C3" s="203"/>
      <c r="D3" s="203"/>
      <c r="E3" s="203"/>
      <c r="F3" s="203"/>
      <c r="G3" s="203"/>
      <c r="H3" s="203"/>
      <c r="I3" s="203"/>
      <c r="J3" s="203"/>
      <c r="K3" s="203"/>
      <c r="L3" s="204"/>
      <c r="AT3" s="201" t="s">
        <v>83</v>
      </c>
    </row>
    <row r="4" spans="1:46" ht="24.95" customHeight="1">
      <c r="B4" s="204"/>
      <c r="D4" s="205" t="s">
        <v>87</v>
      </c>
      <c r="L4" s="204"/>
      <c r="M4" s="206" t="s">
        <v>12</v>
      </c>
      <c r="AT4" s="201" t="s">
        <v>4</v>
      </c>
    </row>
    <row r="5" spans="1:46" ht="6.95" customHeight="1">
      <c r="B5" s="204"/>
      <c r="L5" s="204"/>
    </row>
    <row r="6" spans="1:46" ht="12" customHeight="1">
      <c r="B6" s="204"/>
      <c r="D6" s="207" t="s">
        <v>16</v>
      </c>
      <c r="L6" s="204"/>
    </row>
    <row r="7" spans="1:46" ht="14.45" customHeight="1">
      <c r="B7" s="204"/>
      <c r="E7" s="208" t="str">
        <f>'Rekapitulace stavby'!K6</f>
        <v>Sportovní hala TUL Liberec UO - výměna umělého osvětlení hal</v>
      </c>
      <c r="F7" s="209"/>
      <c r="G7" s="209"/>
      <c r="H7" s="209"/>
      <c r="L7" s="204"/>
    </row>
    <row r="8" spans="1:46" s="213" customFormat="1" ht="12" customHeight="1">
      <c r="A8" s="210"/>
      <c r="B8" s="211"/>
      <c r="C8" s="210"/>
      <c r="D8" s="207" t="s">
        <v>88</v>
      </c>
      <c r="E8" s="210"/>
      <c r="F8" s="210"/>
      <c r="G8" s="210"/>
      <c r="H8" s="210"/>
      <c r="I8" s="210"/>
      <c r="J8" s="210"/>
      <c r="K8" s="210"/>
      <c r="L8" s="212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</row>
    <row r="9" spans="1:46" s="213" customFormat="1" ht="14.45" customHeight="1">
      <c r="A9" s="210"/>
      <c r="B9" s="211"/>
      <c r="C9" s="210"/>
      <c r="D9" s="210"/>
      <c r="E9" s="214" t="s">
        <v>89</v>
      </c>
      <c r="F9" s="215"/>
      <c r="G9" s="215"/>
      <c r="H9" s="215"/>
      <c r="I9" s="210"/>
      <c r="J9" s="210"/>
      <c r="K9" s="210"/>
      <c r="L9" s="212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</row>
    <row r="10" spans="1:46" s="213" customFormat="1">
      <c r="A10" s="210"/>
      <c r="B10" s="211"/>
      <c r="C10" s="210"/>
      <c r="D10" s="210"/>
      <c r="E10" s="210"/>
      <c r="F10" s="210"/>
      <c r="G10" s="210"/>
      <c r="H10" s="210"/>
      <c r="I10" s="210"/>
      <c r="J10" s="210"/>
      <c r="K10" s="210"/>
      <c r="L10" s="212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</row>
    <row r="11" spans="1:46" s="213" customFormat="1" ht="12" customHeight="1">
      <c r="A11" s="210"/>
      <c r="B11" s="211"/>
      <c r="C11" s="210"/>
      <c r="D11" s="207" t="s">
        <v>18</v>
      </c>
      <c r="E11" s="210"/>
      <c r="F11" s="216" t="s">
        <v>19</v>
      </c>
      <c r="G11" s="210"/>
      <c r="H11" s="210"/>
      <c r="I11" s="207" t="s">
        <v>20</v>
      </c>
      <c r="J11" s="216" t="s">
        <v>21</v>
      </c>
      <c r="K11" s="210"/>
      <c r="L11" s="212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</row>
    <row r="12" spans="1:46" s="213" customFormat="1" ht="12" customHeight="1">
      <c r="A12" s="210"/>
      <c r="B12" s="211"/>
      <c r="C12" s="210"/>
      <c r="D12" s="207" t="s">
        <v>22</v>
      </c>
      <c r="E12" s="210"/>
      <c r="F12" s="216" t="s">
        <v>23</v>
      </c>
      <c r="G12" s="210"/>
      <c r="H12" s="210"/>
      <c r="I12" s="207" t="s">
        <v>24</v>
      </c>
      <c r="J12" s="217" t="str">
        <f>'Rekapitulace stavby'!AN8</f>
        <v>4. 7. 2018</v>
      </c>
      <c r="K12" s="210"/>
      <c r="L12" s="212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</row>
    <row r="13" spans="1:46" s="213" customFormat="1" ht="21.75" customHeight="1">
      <c r="A13" s="210"/>
      <c r="B13" s="211"/>
      <c r="C13" s="210"/>
      <c r="D13" s="210"/>
      <c r="E13" s="210"/>
      <c r="F13" s="210"/>
      <c r="G13" s="210"/>
      <c r="H13" s="210"/>
      <c r="I13" s="218" t="s">
        <v>26</v>
      </c>
      <c r="J13" s="219" t="s">
        <v>27</v>
      </c>
      <c r="K13" s="210"/>
      <c r="L13" s="212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</row>
    <row r="14" spans="1:46" s="213" customFormat="1" ht="12" customHeight="1">
      <c r="A14" s="210"/>
      <c r="B14" s="211"/>
      <c r="C14" s="210"/>
      <c r="D14" s="207" t="s">
        <v>28</v>
      </c>
      <c r="E14" s="210"/>
      <c r="F14" s="210"/>
      <c r="G14" s="210"/>
      <c r="H14" s="210"/>
      <c r="I14" s="207" t="s">
        <v>29</v>
      </c>
      <c r="J14" s="216" t="s">
        <v>3</v>
      </c>
      <c r="K14" s="210"/>
      <c r="L14" s="212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</row>
    <row r="15" spans="1:46" s="213" customFormat="1" ht="18" customHeight="1">
      <c r="A15" s="210"/>
      <c r="B15" s="211"/>
      <c r="C15" s="210"/>
      <c r="D15" s="210"/>
      <c r="E15" s="216" t="s">
        <v>30</v>
      </c>
      <c r="F15" s="210"/>
      <c r="G15" s="210"/>
      <c r="H15" s="210"/>
      <c r="I15" s="207" t="s">
        <v>31</v>
      </c>
      <c r="J15" s="216" t="s">
        <v>3</v>
      </c>
      <c r="K15" s="210"/>
      <c r="L15" s="212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</row>
    <row r="16" spans="1:46" s="213" customFormat="1" ht="6.95" customHeight="1">
      <c r="A16" s="210"/>
      <c r="B16" s="211"/>
      <c r="C16" s="210"/>
      <c r="D16" s="210"/>
      <c r="E16" s="210"/>
      <c r="F16" s="210"/>
      <c r="G16" s="210"/>
      <c r="H16" s="210"/>
      <c r="I16" s="210"/>
      <c r="J16" s="210"/>
      <c r="K16" s="210"/>
      <c r="L16" s="212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</row>
    <row r="17" spans="1:31" s="213" customFormat="1" ht="12" customHeight="1">
      <c r="A17" s="210"/>
      <c r="B17" s="211"/>
      <c r="C17" s="210"/>
      <c r="D17" s="207" t="s">
        <v>32</v>
      </c>
      <c r="E17" s="210"/>
      <c r="F17" s="210"/>
      <c r="G17" s="210"/>
      <c r="H17" s="210"/>
      <c r="I17" s="207" t="s">
        <v>29</v>
      </c>
      <c r="J17" s="216" t="str">
        <f>'Rekapitulace stavby'!AN13</f>
        <v/>
      </c>
      <c r="K17" s="210"/>
      <c r="L17" s="212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</row>
    <row r="18" spans="1:31" s="213" customFormat="1" ht="18" customHeight="1">
      <c r="A18" s="210"/>
      <c r="B18" s="211"/>
      <c r="C18" s="210"/>
      <c r="D18" s="210"/>
      <c r="E18" s="220" t="str">
        <f>'Rekapitulace stavby'!E14</f>
        <v xml:space="preserve"> </v>
      </c>
      <c r="F18" s="220"/>
      <c r="G18" s="220"/>
      <c r="H18" s="220"/>
      <c r="I18" s="207" t="s">
        <v>31</v>
      </c>
      <c r="J18" s="216" t="str">
        <f>'Rekapitulace stavby'!AN14</f>
        <v/>
      </c>
      <c r="K18" s="210"/>
      <c r="L18" s="212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</row>
    <row r="19" spans="1:31" s="213" customFormat="1" ht="6.95" customHeight="1">
      <c r="A19" s="210"/>
      <c r="B19" s="211"/>
      <c r="C19" s="210"/>
      <c r="D19" s="210"/>
      <c r="E19" s="210"/>
      <c r="F19" s="210"/>
      <c r="G19" s="210"/>
      <c r="H19" s="210"/>
      <c r="I19" s="210"/>
      <c r="J19" s="210"/>
      <c r="K19" s="210"/>
      <c r="L19" s="212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</row>
    <row r="20" spans="1:31" s="213" customFormat="1" ht="12" customHeight="1">
      <c r="A20" s="210"/>
      <c r="B20" s="211"/>
      <c r="C20" s="210"/>
      <c r="D20" s="207" t="s">
        <v>34</v>
      </c>
      <c r="E20" s="210"/>
      <c r="F20" s="210"/>
      <c r="G20" s="210"/>
      <c r="H20" s="210"/>
      <c r="I20" s="207" t="s">
        <v>29</v>
      </c>
      <c r="J20" s="216" t="s">
        <v>3</v>
      </c>
      <c r="K20" s="210"/>
      <c r="L20" s="212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</row>
    <row r="21" spans="1:31" s="213" customFormat="1" ht="18" customHeight="1">
      <c r="A21" s="210"/>
      <c r="B21" s="211"/>
      <c r="C21" s="210"/>
      <c r="D21" s="210"/>
      <c r="E21" s="216" t="s">
        <v>35</v>
      </c>
      <c r="F21" s="210"/>
      <c r="G21" s="210"/>
      <c r="H21" s="210"/>
      <c r="I21" s="207" t="s">
        <v>31</v>
      </c>
      <c r="J21" s="216" t="s">
        <v>3</v>
      </c>
      <c r="K21" s="210"/>
      <c r="L21" s="212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</row>
    <row r="22" spans="1:31" s="213" customFormat="1" ht="6.95" customHeight="1">
      <c r="A22" s="210"/>
      <c r="B22" s="211"/>
      <c r="C22" s="210"/>
      <c r="D22" s="210"/>
      <c r="E22" s="210"/>
      <c r="F22" s="210"/>
      <c r="G22" s="210"/>
      <c r="H22" s="210"/>
      <c r="I22" s="210"/>
      <c r="J22" s="210"/>
      <c r="K22" s="210"/>
      <c r="L22" s="212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</row>
    <row r="23" spans="1:31" s="213" customFormat="1" ht="12" customHeight="1">
      <c r="A23" s="210"/>
      <c r="B23" s="211"/>
      <c r="C23" s="210"/>
      <c r="D23" s="207" t="s">
        <v>38</v>
      </c>
      <c r="E23" s="210"/>
      <c r="F23" s="210"/>
      <c r="G23" s="210"/>
      <c r="H23" s="210"/>
      <c r="I23" s="207" t="s">
        <v>29</v>
      </c>
      <c r="J23" s="216" t="s">
        <v>3</v>
      </c>
      <c r="K23" s="210"/>
      <c r="L23" s="212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</row>
    <row r="24" spans="1:31" s="213" customFormat="1" ht="18" customHeight="1">
      <c r="A24" s="210"/>
      <c r="B24" s="211"/>
      <c r="C24" s="210"/>
      <c r="D24" s="210"/>
      <c r="E24" s="216" t="s">
        <v>35</v>
      </c>
      <c r="F24" s="210"/>
      <c r="G24" s="210"/>
      <c r="H24" s="210"/>
      <c r="I24" s="207" t="s">
        <v>31</v>
      </c>
      <c r="J24" s="216" t="s">
        <v>3</v>
      </c>
      <c r="K24" s="210"/>
      <c r="L24" s="212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</row>
    <row r="25" spans="1:31" s="213" customFormat="1" ht="6.95" customHeight="1">
      <c r="A25" s="210"/>
      <c r="B25" s="211"/>
      <c r="C25" s="210"/>
      <c r="D25" s="210"/>
      <c r="E25" s="210"/>
      <c r="F25" s="210"/>
      <c r="G25" s="210"/>
      <c r="H25" s="210"/>
      <c r="I25" s="210"/>
      <c r="J25" s="210"/>
      <c r="K25" s="210"/>
      <c r="L25" s="212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</row>
    <row r="26" spans="1:31" s="213" customFormat="1" ht="12" customHeight="1">
      <c r="A26" s="210"/>
      <c r="B26" s="211"/>
      <c r="C26" s="210"/>
      <c r="D26" s="207" t="s">
        <v>39</v>
      </c>
      <c r="E26" s="210"/>
      <c r="F26" s="210"/>
      <c r="G26" s="210"/>
      <c r="H26" s="210"/>
      <c r="I26" s="210"/>
      <c r="J26" s="210"/>
      <c r="K26" s="210"/>
      <c r="L26" s="212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</row>
    <row r="27" spans="1:31" s="225" customFormat="1" ht="48" customHeight="1">
      <c r="A27" s="221"/>
      <c r="B27" s="222"/>
      <c r="C27" s="221"/>
      <c r="D27" s="221"/>
      <c r="E27" s="223" t="s">
        <v>40</v>
      </c>
      <c r="F27" s="223"/>
      <c r="G27" s="223"/>
      <c r="H27" s="223"/>
      <c r="I27" s="221"/>
      <c r="J27" s="221"/>
      <c r="K27" s="221"/>
      <c r="L27" s="224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</row>
    <row r="28" spans="1:31" s="213" customFormat="1" ht="6.95" customHeight="1">
      <c r="A28" s="210"/>
      <c r="B28" s="211"/>
      <c r="C28" s="210"/>
      <c r="D28" s="210"/>
      <c r="E28" s="210"/>
      <c r="F28" s="210"/>
      <c r="G28" s="210"/>
      <c r="H28" s="210"/>
      <c r="I28" s="210"/>
      <c r="J28" s="210"/>
      <c r="K28" s="210"/>
      <c r="L28" s="212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</row>
    <row r="29" spans="1:31" s="213" customFormat="1" ht="6.95" customHeight="1">
      <c r="A29" s="210"/>
      <c r="B29" s="211"/>
      <c r="C29" s="210"/>
      <c r="D29" s="226"/>
      <c r="E29" s="226"/>
      <c r="F29" s="226"/>
      <c r="G29" s="226"/>
      <c r="H29" s="226"/>
      <c r="I29" s="226"/>
      <c r="J29" s="226"/>
      <c r="K29" s="226"/>
      <c r="L29" s="212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</row>
    <row r="30" spans="1:31" s="213" customFormat="1" ht="25.35" customHeight="1">
      <c r="A30" s="210"/>
      <c r="B30" s="211"/>
      <c r="C30" s="210"/>
      <c r="D30" s="227" t="s">
        <v>41</v>
      </c>
      <c r="E30" s="210"/>
      <c r="F30" s="210"/>
      <c r="G30" s="210"/>
      <c r="H30" s="210"/>
      <c r="I30" s="210"/>
      <c r="J30" s="228">
        <f>ROUND(J89, 2)</f>
        <v>0</v>
      </c>
      <c r="K30" s="210"/>
      <c r="L30" s="212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</row>
    <row r="31" spans="1:31" s="213" customFormat="1" ht="6.95" customHeight="1">
      <c r="A31" s="210"/>
      <c r="B31" s="211"/>
      <c r="C31" s="210"/>
      <c r="D31" s="226"/>
      <c r="E31" s="226"/>
      <c r="F31" s="226"/>
      <c r="G31" s="226"/>
      <c r="H31" s="226"/>
      <c r="I31" s="226"/>
      <c r="J31" s="226"/>
      <c r="K31" s="226"/>
      <c r="L31" s="212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</row>
    <row r="32" spans="1:31" s="213" customFormat="1" ht="14.45" customHeight="1">
      <c r="A32" s="210"/>
      <c r="B32" s="211"/>
      <c r="C32" s="210"/>
      <c r="D32" s="210"/>
      <c r="E32" s="210"/>
      <c r="F32" s="229" t="s">
        <v>43</v>
      </c>
      <c r="G32" s="210"/>
      <c r="H32" s="210"/>
      <c r="I32" s="229" t="s">
        <v>42</v>
      </c>
      <c r="J32" s="229" t="s">
        <v>44</v>
      </c>
      <c r="K32" s="210"/>
      <c r="L32" s="212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</row>
    <row r="33" spans="1:31" s="213" customFormat="1" ht="14.45" customHeight="1">
      <c r="A33" s="210"/>
      <c r="B33" s="211"/>
      <c r="C33" s="210"/>
      <c r="D33" s="230" t="s">
        <v>45</v>
      </c>
      <c r="E33" s="207" t="s">
        <v>46</v>
      </c>
      <c r="F33" s="231">
        <f>ROUND((SUM(BE89:BE320)),  2)</f>
        <v>0</v>
      </c>
      <c r="G33" s="210"/>
      <c r="H33" s="210"/>
      <c r="I33" s="232">
        <v>0.21</v>
      </c>
      <c r="J33" s="231">
        <f>ROUND(((SUM(BE89:BE320))*I33),  2)</f>
        <v>0</v>
      </c>
      <c r="K33" s="210"/>
      <c r="L33" s="212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</row>
    <row r="34" spans="1:31" s="213" customFormat="1" ht="14.45" customHeight="1">
      <c r="A34" s="210"/>
      <c r="B34" s="211"/>
      <c r="C34" s="210"/>
      <c r="D34" s="210"/>
      <c r="E34" s="207" t="s">
        <v>47</v>
      </c>
      <c r="F34" s="231">
        <f>ROUND((SUM(BF89:BF320)),  2)</f>
        <v>0</v>
      </c>
      <c r="G34" s="210"/>
      <c r="H34" s="210"/>
      <c r="I34" s="232">
        <v>0.15</v>
      </c>
      <c r="J34" s="231">
        <f>ROUND(((SUM(BF89:BF320))*I34),  2)</f>
        <v>0</v>
      </c>
      <c r="K34" s="210"/>
      <c r="L34" s="212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</row>
    <row r="35" spans="1:31" s="213" customFormat="1" ht="14.45" hidden="1" customHeight="1">
      <c r="A35" s="210"/>
      <c r="B35" s="211"/>
      <c r="C35" s="210"/>
      <c r="D35" s="210"/>
      <c r="E35" s="207" t="s">
        <v>48</v>
      </c>
      <c r="F35" s="231">
        <f>ROUND((SUM(BG89:BG320)),  2)</f>
        <v>0</v>
      </c>
      <c r="G35" s="210"/>
      <c r="H35" s="210"/>
      <c r="I35" s="232">
        <v>0.21</v>
      </c>
      <c r="J35" s="231">
        <f>0</f>
        <v>0</v>
      </c>
      <c r="K35" s="210"/>
      <c r="L35" s="212"/>
      <c r="S35" s="210"/>
      <c r="T35" s="210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</row>
    <row r="36" spans="1:31" s="213" customFormat="1" ht="14.45" hidden="1" customHeight="1">
      <c r="A36" s="210"/>
      <c r="B36" s="211"/>
      <c r="C36" s="210"/>
      <c r="D36" s="210"/>
      <c r="E36" s="207" t="s">
        <v>49</v>
      </c>
      <c r="F36" s="231">
        <f>ROUND((SUM(BH89:BH320)),  2)</f>
        <v>0</v>
      </c>
      <c r="G36" s="210"/>
      <c r="H36" s="210"/>
      <c r="I36" s="232">
        <v>0.15</v>
      </c>
      <c r="J36" s="231">
        <f>0</f>
        <v>0</v>
      </c>
      <c r="K36" s="210"/>
      <c r="L36" s="212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</row>
    <row r="37" spans="1:31" s="213" customFormat="1" ht="14.45" hidden="1" customHeight="1">
      <c r="A37" s="210"/>
      <c r="B37" s="211"/>
      <c r="C37" s="210"/>
      <c r="D37" s="210"/>
      <c r="E37" s="207" t="s">
        <v>50</v>
      </c>
      <c r="F37" s="231">
        <f>ROUND((SUM(BI89:BI320)),  2)</f>
        <v>0</v>
      </c>
      <c r="G37" s="210"/>
      <c r="H37" s="210"/>
      <c r="I37" s="232">
        <v>0</v>
      </c>
      <c r="J37" s="231">
        <f>0</f>
        <v>0</v>
      </c>
      <c r="K37" s="210"/>
      <c r="L37" s="212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</row>
    <row r="38" spans="1:31" s="213" customFormat="1" ht="6.95" customHeight="1">
      <c r="A38" s="210"/>
      <c r="B38" s="211"/>
      <c r="C38" s="210"/>
      <c r="D38" s="210"/>
      <c r="E38" s="210"/>
      <c r="F38" s="210"/>
      <c r="G38" s="210"/>
      <c r="H38" s="210"/>
      <c r="I38" s="210"/>
      <c r="J38" s="210"/>
      <c r="K38" s="210"/>
      <c r="L38" s="212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</row>
    <row r="39" spans="1:31" s="213" customFormat="1" ht="25.35" customHeight="1">
      <c r="A39" s="210"/>
      <c r="B39" s="211"/>
      <c r="C39" s="233"/>
      <c r="D39" s="234" t="s">
        <v>51</v>
      </c>
      <c r="E39" s="235"/>
      <c r="F39" s="235"/>
      <c r="G39" s="236" t="s">
        <v>52</v>
      </c>
      <c r="H39" s="237" t="s">
        <v>53</v>
      </c>
      <c r="I39" s="235"/>
      <c r="J39" s="238">
        <f>SUM(J30:J37)</f>
        <v>0</v>
      </c>
      <c r="K39" s="239"/>
      <c r="L39" s="212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</row>
    <row r="40" spans="1:31" s="213" customFormat="1" ht="14.45" customHeight="1">
      <c r="A40" s="210"/>
      <c r="B40" s="240"/>
      <c r="C40" s="241"/>
      <c r="D40" s="241"/>
      <c r="E40" s="241"/>
      <c r="F40" s="241"/>
      <c r="G40" s="241"/>
      <c r="H40" s="241"/>
      <c r="I40" s="241"/>
      <c r="J40" s="241"/>
      <c r="K40" s="241"/>
      <c r="L40" s="212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</row>
    <row r="44" spans="1:31" s="213" customFormat="1" ht="6.95" customHeight="1">
      <c r="A44" s="210"/>
      <c r="B44" s="242"/>
      <c r="C44" s="243"/>
      <c r="D44" s="243"/>
      <c r="E44" s="243"/>
      <c r="F44" s="243"/>
      <c r="G44" s="243"/>
      <c r="H44" s="243"/>
      <c r="I44" s="243"/>
      <c r="J44" s="243"/>
      <c r="K44" s="243"/>
      <c r="L44" s="212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0"/>
    </row>
    <row r="45" spans="1:31" s="213" customFormat="1" ht="24.95" customHeight="1">
      <c r="A45" s="210"/>
      <c r="B45" s="211"/>
      <c r="C45" s="205" t="s">
        <v>90</v>
      </c>
      <c r="D45" s="210"/>
      <c r="E45" s="210"/>
      <c r="F45" s="210"/>
      <c r="G45" s="210"/>
      <c r="H45" s="210"/>
      <c r="I45" s="210"/>
      <c r="J45" s="210"/>
      <c r="K45" s="210"/>
      <c r="L45" s="212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</row>
    <row r="46" spans="1:31" s="213" customFormat="1" ht="6.95" customHeight="1">
      <c r="A46" s="210"/>
      <c r="B46" s="211"/>
      <c r="C46" s="210"/>
      <c r="D46" s="210"/>
      <c r="E46" s="210"/>
      <c r="F46" s="210"/>
      <c r="G46" s="210"/>
      <c r="H46" s="210"/>
      <c r="I46" s="210"/>
      <c r="J46" s="210"/>
      <c r="K46" s="210"/>
      <c r="L46" s="212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</row>
    <row r="47" spans="1:31" s="213" customFormat="1" ht="12" customHeight="1">
      <c r="A47" s="210"/>
      <c r="B47" s="211"/>
      <c r="C47" s="207" t="s">
        <v>16</v>
      </c>
      <c r="D47" s="210"/>
      <c r="E47" s="210"/>
      <c r="F47" s="210"/>
      <c r="G47" s="210"/>
      <c r="H47" s="210"/>
      <c r="I47" s="210"/>
      <c r="J47" s="210"/>
      <c r="K47" s="210"/>
      <c r="L47" s="212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</row>
    <row r="48" spans="1:31" s="213" customFormat="1" ht="14.45" customHeight="1">
      <c r="A48" s="210"/>
      <c r="B48" s="211"/>
      <c r="C48" s="210"/>
      <c r="D48" s="210"/>
      <c r="E48" s="208" t="str">
        <f>E7</f>
        <v>Sportovní hala TUL Liberec UO - výměna umělého osvětlení hal</v>
      </c>
      <c r="F48" s="209"/>
      <c r="G48" s="209"/>
      <c r="H48" s="209"/>
      <c r="I48" s="210"/>
      <c r="J48" s="210"/>
      <c r="K48" s="210"/>
      <c r="L48" s="212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</row>
    <row r="49" spans="1:47" s="213" customFormat="1" ht="12" customHeight="1">
      <c r="A49" s="210"/>
      <c r="B49" s="211"/>
      <c r="C49" s="207" t="s">
        <v>88</v>
      </c>
      <c r="D49" s="210"/>
      <c r="E49" s="210"/>
      <c r="F49" s="210"/>
      <c r="G49" s="210"/>
      <c r="H49" s="210"/>
      <c r="I49" s="210"/>
      <c r="J49" s="210"/>
      <c r="K49" s="210"/>
      <c r="L49" s="212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</row>
    <row r="50" spans="1:47" s="213" customFormat="1" ht="14.45" customHeight="1">
      <c r="A50" s="210"/>
      <c r="B50" s="211"/>
      <c r="C50" s="210"/>
      <c r="D50" s="210"/>
      <c r="E50" s="214" t="str">
        <f>E9</f>
        <v>1 - VÝMĚNA UMĚLÉHO OSVĚTLENÍ HAL - ELEKTROINSTALACE</v>
      </c>
      <c r="F50" s="215"/>
      <c r="G50" s="215"/>
      <c r="H50" s="215"/>
      <c r="I50" s="210"/>
      <c r="J50" s="210"/>
      <c r="K50" s="210"/>
      <c r="L50" s="212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</row>
    <row r="51" spans="1:47" s="213" customFormat="1" ht="6.95" customHeight="1">
      <c r="A51" s="210"/>
      <c r="B51" s="211"/>
      <c r="C51" s="210"/>
      <c r="D51" s="210"/>
      <c r="E51" s="210"/>
      <c r="F51" s="210"/>
      <c r="G51" s="210"/>
      <c r="H51" s="210"/>
      <c r="I51" s="210"/>
      <c r="J51" s="210"/>
      <c r="K51" s="210"/>
      <c r="L51" s="212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</row>
    <row r="52" spans="1:47" s="213" customFormat="1" ht="12" customHeight="1">
      <c r="A52" s="210"/>
      <c r="B52" s="211"/>
      <c r="C52" s="207" t="s">
        <v>22</v>
      </c>
      <c r="D52" s="210"/>
      <c r="E52" s="210"/>
      <c r="F52" s="216" t="str">
        <f>F12</f>
        <v xml:space="preserve">Liberec </v>
      </c>
      <c r="G52" s="210"/>
      <c r="H52" s="210"/>
      <c r="I52" s="207" t="s">
        <v>24</v>
      </c>
      <c r="J52" s="217" t="str">
        <f>IF(J12="","",J12)</f>
        <v>4. 7. 2018</v>
      </c>
      <c r="K52" s="210"/>
      <c r="L52" s="212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</row>
    <row r="53" spans="1:47" s="213" customFormat="1" ht="6.95" customHeight="1">
      <c r="A53" s="210"/>
      <c r="B53" s="211"/>
      <c r="C53" s="210"/>
      <c r="D53" s="210"/>
      <c r="E53" s="210"/>
      <c r="F53" s="210"/>
      <c r="G53" s="210"/>
      <c r="H53" s="210"/>
      <c r="I53" s="210"/>
      <c r="J53" s="210"/>
      <c r="K53" s="210"/>
      <c r="L53" s="212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</row>
    <row r="54" spans="1:47" s="213" customFormat="1" ht="26.45" customHeight="1">
      <c r="A54" s="210"/>
      <c r="B54" s="211"/>
      <c r="C54" s="207" t="s">
        <v>28</v>
      </c>
      <c r="D54" s="210"/>
      <c r="E54" s="210"/>
      <c r="F54" s="216" t="str">
        <f>E15</f>
        <v>TUL Liberec, Studentská 1402/2</v>
      </c>
      <c r="G54" s="210"/>
      <c r="H54" s="210"/>
      <c r="I54" s="207" t="s">
        <v>34</v>
      </c>
      <c r="J54" s="244" t="str">
        <f>E21</f>
        <v>Ing. Jan Svoboda Děčín</v>
      </c>
      <c r="K54" s="210"/>
      <c r="L54" s="212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</row>
    <row r="55" spans="1:47" s="213" customFormat="1" ht="26.45" customHeight="1">
      <c r="A55" s="210"/>
      <c r="B55" s="211"/>
      <c r="C55" s="207" t="s">
        <v>32</v>
      </c>
      <c r="D55" s="210"/>
      <c r="E55" s="210"/>
      <c r="F55" s="216" t="str">
        <f>IF(E18="","",E18)</f>
        <v xml:space="preserve"> </v>
      </c>
      <c r="G55" s="210"/>
      <c r="H55" s="210"/>
      <c r="I55" s="207" t="s">
        <v>38</v>
      </c>
      <c r="J55" s="244" t="str">
        <f>E24</f>
        <v>Ing. Jan Svoboda Děčín</v>
      </c>
      <c r="K55" s="210"/>
      <c r="L55" s="212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</row>
    <row r="56" spans="1:47" s="213" customFormat="1" ht="10.35" customHeight="1">
      <c r="A56" s="210"/>
      <c r="B56" s="211"/>
      <c r="C56" s="210"/>
      <c r="D56" s="210"/>
      <c r="E56" s="210"/>
      <c r="F56" s="210"/>
      <c r="G56" s="210"/>
      <c r="H56" s="210"/>
      <c r="I56" s="210"/>
      <c r="J56" s="210"/>
      <c r="K56" s="210"/>
      <c r="L56" s="212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</row>
    <row r="57" spans="1:47" s="213" customFormat="1" ht="29.25" customHeight="1">
      <c r="A57" s="210"/>
      <c r="B57" s="211"/>
      <c r="C57" s="245" t="s">
        <v>91</v>
      </c>
      <c r="D57" s="233"/>
      <c r="E57" s="233"/>
      <c r="F57" s="233"/>
      <c r="G57" s="233"/>
      <c r="H57" s="233"/>
      <c r="I57" s="233"/>
      <c r="J57" s="246" t="s">
        <v>92</v>
      </c>
      <c r="K57" s="233"/>
      <c r="L57" s="212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</row>
    <row r="58" spans="1:47" s="213" customFormat="1" ht="10.35" customHeight="1">
      <c r="A58" s="210"/>
      <c r="B58" s="211"/>
      <c r="C58" s="210"/>
      <c r="D58" s="210"/>
      <c r="E58" s="210"/>
      <c r="F58" s="210"/>
      <c r="G58" s="210"/>
      <c r="H58" s="210"/>
      <c r="I58" s="210"/>
      <c r="J58" s="210"/>
      <c r="K58" s="210"/>
      <c r="L58" s="212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</row>
    <row r="59" spans="1:47" s="213" customFormat="1" ht="22.9" customHeight="1">
      <c r="A59" s="210"/>
      <c r="B59" s="211"/>
      <c r="C59" s="247" t="s">
        <v>73</v>
      </c>
      <c r="D59" s="210"/>
      <c r="E59" s="210"/>
      <c r="F59" s="210"/>
      <c r="G59" s="210"/>
      <c r="H59" s="210"/>
      <c r="I59" s="210"/>
      <c r="J59" s="228">
        <f>J89</f>
        <v>0</v>
      </c>
      <c r="K59" s="210"/>
      <c r="L59" s="212"/>
      <c r="S59" s="210"/>
      <c r="T59" s="210"/>
      <c r="U59" s="210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U59" s="201" t="s">
        <v>93</v>
      </c>
    </row>
    <row r="60" spans="1:47" s="248" customFormat="1" ht="24.95" customHeight="1">
      <c r="B60" s="249"/>
      <c r="D60" s="250" t="s">
        <v>94</v>
      </c>
      <c r="E60" s="251"/>
      <c r="F60" s="251"/>
      <c r="G60" s="251"/>
      <c r="H60" s="251"/>
      <c r="I60" s="251"/>
      <c r="J60" s="252">
        <f>J90</f>
        <v>0</v>
      </c>
      <c r="L60" s="249"/>
    </row>
    <row r="61" spans="1:47" s="253" customFormat="1" ht="19.899999999999999" customHeight="1">
      <c r="B61" s="254"/>
      <c r="D61" s="255" t="s">
        <v>95</v>
      </c>
      <c r="E61" s="256"/>
      <c r="F61" s="256"/>
      <c r="G61" s="256"/>
      <c r="H61" s="256"/>
      <c r="I61" s="256"/>
      <c r="J61" s="257">
        <f>J91</f>
        <v>0</v>
      </c>
      <c r="L61" s="254"/>
    </row>
    <row r="62" spans="1:47" s="253" customFormat="1" ht="19.899999999999999" customHeight="1">
      <c r="B62" s="254"/>
      <c r="D62" s="255" t="s">
        <v>96</v>
      </c>
      <c r="E62" s="256"/>
      <c r="F62" s="256"/>
      <c r="G62" s="256"/>
      <c r="H62" s="256"/>
      <c r="I62" s="256"/>
      <c r="J62" s="257">
        <f>J98</f>
        <v>0</v>
      </c>
      <c r="L62" s="254"/>
    </row>
    <row r="63" spans="1:47" s="253" customFormat="1" ht="19.899999999999999" customHeight="1">
      <c r="B63" s="254"/>
      <c r="D63" s="255" t="s">
        <v>97</v>
      </c>
      <c r="E63" s="256"/>
      <c r="F63" s="256"/>
      <c r="G63" s="256"/>
      <c r="H63" s="256"/>
      <c r="I63" s="256"/>
      <c r="J63" s="257">
        <f>J154</f>
        <v>0</v>
      </c>
      <c r="L63" s="254"/>
    </row>
    <row r="64" spans="1:47" s="253" customFormat="1" ht="19.899999999999999" customHeight="1">
      <c r="B64" s="254"/>
      <c r="D64" s="255" t="s">
        <v>98</v>
      </c>
      <c r="E64" s="256"/>
      <c r="F64" s="256"/>
      <c r="G64" s="256"/>
      <c r="H64" s="256"/>
      <c r="I64" s="256"/>
      <c r="J64" s="257">
        <f>J235</f>
        <v>0</v>
      </c>
      <c r="L64" s="254"/>
    </row>
    <row r="65" spans="1:31" s="253" customFormat="1" ht="19.899999999999999" customHeight="1">
      <c r="B65" s="254"/>
      <c r="D65" s="255" t="s">
        <v>99</v>
      </c>
      <c r="E65" s="256"/>
      <c r="F65" s="256"/>
      <c r="G65" s="256"/>
      <c r="H65" s="256"/>
      <c r="I65" s="256"/>
      <c r="J65" s="257">
        <f>J248</f>
        <v>0</v>
      </c>
      <c r="L65" s="254"/>
    </row>
    <row r="66" spans="1:31" s="253" customFormat="1" ht="19.899999999999999" customHeight="1">
      <c r="B66" s="254"/>
      <c r="D66" s="255" t="s">
        <v>100</v>
      </c>
      <c r="E66" s="256"/>
      <c r="F66" s="256"/>
      <c r="G66" s="256"/>
      <c r="H66" s="256"/>
      <c r="I66" s="256"/>
      <c r="J66" s="257">
        <f>J263</f>
        <v>0</v>
      </c>
      <c r="L66" s="254"/>
    </row>
    <row r="67" spans="1:31" s="253" customFormat="1" ht="19.899999999999999" customHeight="1">
      <c r="B67" s="254"/>
      <c r="D67" s="255" t="s">
        <v>101</v>
      </c>
      <c r="E67" s="256"/>
      <c r="F67" s="256"/>
      <c r="G67" s="256"/>
      <c r="H67" s="256"/>
      <c r="I67" s="256"/>
      <c r="J67" s="257">
        <f>J285</f>
        <v>0</v>
      </c>
      <c r="L67" s="254"/>
    </row>
    <row r="68" spans="1:31" s="253" customFormat="1" ht="19.899999999999999" customHeight="1">
      <c r="B68" s="254"/>
      <c r="D68" s="255" t="s">
        <v>102</v>
      </c>
      <c r="E68" s="256"/>
      <c r="F68" s="256"/>
      <c r="G68" s="256"/>
      <c r="H68" s="256"/>
      <c r="I68" s="256"/>
      <c r="J68" s="257">
        <f>J314</f>
        <v>0</v>
      </c>
      <c r="L68" s="254"/>
    </row>
    <row r="69" spans="1:31" s="253" customFormat="1" ht="19.899999999999999" customHeight="1">
      <c r="B69" s="254"/>
      <c r="D69" s="255" t="s">
        <v>103</v>
      </c>
      <c r="E69" s="256"/>
      <c r="F69" s="256"/>
      <c r="G69" s="256"/>
      <c r="H69" s="256"/>
      <c r="I69" s="256"/>
      <c r="J69" s="257">
        <f>J316</f>
        <v>0</v>
      </c>
      <c r="L69" s="254"/>
    </row>
    <row r="70" spans="1:31" s="213" customFormat="1" ht="21.75" customHeight="1">
      <c r="A70" s="210"/>
      <c r="B70" s="211"/>
      <c r="C70" s="210"/>
      <c r="D70" s="210"/>
      <c r="E70" s="210"/>
      <c r="F70" s="210"/>
      <c r="G70" s="210"/>
      <c r="H70" s="210"/>
      <c r="I70" s="210"/>
      <c r="J70" s="210"/>
      <c r="K70" s="210"/>
      <c r="L70" s="212"/>
      <c r="S70" s="210"/>
      <c r="T70" s="210"/>
      <c r="U70" s="210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</row>
    <row r="71" spans="1:31" s="213" customFormat="1" ht="6.95" customHeight="1">
      <c r="A71" s="210"/>
      <c r="B71" s="240"/>
      <c r="C71" s="241"/>
      <c r="D71" s="241"/>
      <c r="E71" s="241"/>
      <c r="F71" s="241"/>
      <c r="G71" s="241"/>
      <c r="H71" s="241"/>
      <c r="I71" s="241"/>
      <c r="J71" s="241"/>
      <c r="K71" s="241"/>
      <c r="L71" s="212"/>
      <c r="S71" s="210"/>
      <c r="T71" s="210"/>
      <c r="U71" s="210"/>
      <c r="V71" s="210"/>
      <c r="W71" s="210"/>
      <c r="X71" s="210"/>
      <c r="Y71" s="210"/>
      <c r="Z71" s="210"/>
      <c r="AA71" s="210"/>
      <c r="AB71" s="210"/>
      <c r="AC71" s="210"/>
      <c r="AD71" s="210"/>
      <c r="AE71" s="210"/>
    </row>
    <row r="75" spans="1:31" s="213" customFormat="1" ht="6.95" customHeight="1">
      <c r="A75" s="210"/>
      <c r="B75" s="242"/>
      <c r="C75" s="243"/>
      <c r="D75" s="243"/>
      <c r="E75" s="243"/>
      <c r="F75" s="243"/>
      <c r="G75" s="243"/>
      <c r="H75" s="243"/>
      <c r="I75" s="243"/>
      <c r="J75" s="243"/>
      <c r="K75" s="243"/>
      <c r="L75" s="212"/>
      <c r="S75" s="210"/>
      <c r="T75" s="210"/>
      <c r="U75" s="210"/>
      <c r="V75" s="210"/>
      <c r="W75" s="210"/>
      <c r="X75" s="210"/>
      <c r="Y75" s="210"/>
      <c r="Z75" s="210"/>
      <c r="AA75" s="210"/>
      <c r="AB75" s="210"/>
      <c r="AC75" s="210"/>
      <c r="AD75" s="210"/>
      <c r="AE75" s="210"/>
    </row>
    <row r="76" spans="1:31" s="213" customFormat="1" ht="24.95" customHeight="1">
      <c r="A76" s="210"/>
      <c r="B76" s="211"/>
      <c r="C76" s="205" t="s">
        <v>104</v>
      </c>
      <c r="D76" s="210"/>
      <c r="E76" s="210"/>
      <c r="F76" s="210"/>
      <c r="G76" s="210"/>
      <c r="H76" s="210"/>
      <c r="I76" s="210"/>
      <c r="J76" s="210"/>
      <c r="K76" s="210"/>
      <c r="L76" s="212"/>
      <c r="S76" s="210"/>
      <c r="T76" s="210"/>
      <c r="U76" s="210"/>
      <c r="V76" s="210"/>
      <c r="W76" s="210"/>
      <c r="X76" s="210"/>
      <c r="Y76" s="210"/>
      <c r="Z76" s="210"/>
      <c r="AA76" s="210"/>
      <c r="AB76" s="210"/>
      <c r="AC76" s="210"/>
      <c r="AD76" s="210"/>
      <c r="AE76" s="210"/>
    </row>
    <row r="77" spans="1:31" s="213" customFormat="1" ht="6.95" customHeight="1">
      <c r="A77" s="210"/>
      <c r="B77" s="211"/>
      <c r="C77" s="210"/>
      <c r="D77" s="210"/>
      <c r="E77" s="210"/>
      <c r="F77" s="210"/>
      <c r="G77" s="210"/>
      <c r="H77" s="210"/>
      <c r="I77" s="210"/>
      <c r="J77" s="210"/>
      <c r="K77" s="210"/>
      <c r="L77" s="212"/>
      <c r="S77" s="210"/>
      <c r="T77" s="210"/>
      <c r="U77" s="210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</row>
    <row r="78" spans="1:31" s="213" customFormat="1" ht="12" customHeight="1">
      <c r="A78" s="210"/>
      <c r="B78" s="211"/>
      <c r="C78" s="207" t="s">
        <v>16</v>
      </c>
      <c r="D78" s="210"/>
      <c r="E78" s="210"/>
      <c r="F78" s="210"/>
      <c r="G78" s="210"/>
      <c r="H78" s="210"/>
      <c r="I78" s="210"/>
      <c r="J78" s="210"/>
      <c r="K78" s="210"/>
      <c r="L78" s="212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</row>
    <row r="79" spans="1:31" s="213" customFormat="1" ht="14.45" customHeight="1">
      <c r="A79" s="210"/>
      <c r="B79" s="211"/>
      <c r="C79" s="210"/>
      <c r="D79" s="210"/>
      <c r="E79" s="208" t="str">
        <f>E7</f>
        <v>Sportovní hala TUL Liberec UO - výměna umělého osvětlení hal</v>
      </c>
      <c r="F79" s="209"/>
      <c r="G79" s="209"/>
      <c r="H79" s="209"/>
      <c r="I79" s="210"/>
      <c r="J79" s="210"/>
      <c r="K79" s="210"/>
      <c r="L79" s="212"/>
      <c r="S79" s="210"/>
      <c r="T79" s="210"/>
      <c r="U79" s="210"/>
      <c r="V79" s="210"/>
      <c r="W79" s="210"/>
      <c r="X79" s="210"/>
      <c r="Y79" s="210"/>
      <c r="Z79" s="210"/>
      <c r="AA79" s="210"/>
      <c r="AB79" s="210"/>
      <c r="AC79" s="210"/>
      <c r="AD79" s="210"/>
      <c r="AE79" s="210"/>
    </row>
    <row r="80" spans="1:31" s="213" customFormat="1" ht="12" customHeight="1">
      <c r="A80" s="210"/>
      <c r="B80" s="211"/>
      <c r="C80" s="207" t="s">
        <v>88</v>
      </c>
      <c r="D80" s="210"/>
      <c r="E80" s="210"/>
      <c r="F80" s="210"/>
      <c r="G80" s="210"/>
      <c r="H80" s="210"/>
      <c r="I80" s="210"/>
      <c r="J80" s="210"/>
      <c r="K80" s="210"/>
      <c r="L80" s="212"/>
      <c r="S80" s="210"/>
      <c r="T80" s="210"/>
      <c r="U80" s="210"/>
      <c r="V80" s="210"/>
      <c r="W80" s="210"/>
      <c r="X80" s="210"/>
      <c r="Y80" s="210"/>
      <c r="Z80" s="210"/>
      <c r="AA80" s="210"/>
      <c r="AB80" s="210"/>
      <c r="AC80" s="210"/>
      <c r="AD80" s="210"/>
      <c r="AE80" s="210"/>
    </row>
    <row r="81" spans="1:65" s="213" customFormat="1" ht="14.45" customHeight="1">
      <c r="A81" s="210"/>
      <c r="B81" s="211"/>
      <c r="C81" s="210"/>
      <c r="D81" s="210"/>
      <c r="E81" s="214" t="str">
        <f>E9</f>
        <v>1 - VÝMĚNA UMĚLÉHO OSVĚTLENÍ HAL - ELEKTROINSTALACE</v>
      </c>
      <c r="F81" s="215"/>
      <c r="G81" s="215"/>
      <c r="H81" s="215"/>
      <c r="I81" s="210"/>
      <c r="J81" s="210"/>
      <c r="K81" s="210"/>
      <c r="L81" s="212"/>
      <c r="S81" s="210"/>
      <c r="T81" s="210"/>
      <c r="U81" s="210"/>
      <c r="V81" s="210"/>
      <c r="W81" s="210"/>
      <c r="X81" s="210"/>
      <c r="Y81" s="210"/>
      <c r="Z81" s="210"/>
      <c r="AA81" s="210"/>
      <c r="AB81" s="210"/>
      <c r="AC81" s="210"/>
      <c r="AD81" s="210"/>
      <c r="AE81" s="210"/>
    </row>
    <row r="82" spans="1:65" s="213" customFormat="1" ht="6.95" customHeight="1">
      <c r="A82" s="210"/>
      <c r="B82" s="211"/>
      <c r="C82" s="210"/>
      <c r="D82" s="210"/>
      <c r="E82" s="210"/>
      <c r="F82" s="210"/>
      <c r="G82" s="210"/>
      <c r="H82" s="210"/>
      <c r="I82" s="210"/>
      <c r="J82" s="210"/>
      <c r="K82" s="210"/>
      <c r="L82" s="212"/>
      <c r="S82" s="210"/>
      <c r="T82" s="210"/>
      <c r="U82" s="210"/>
      <c r="V82" s="210"/>
      <c r="W82" s="210"/>
      <c r="X82" s="210"/>
      <c r="Y82" s="210"/>
      <c r="Z82" s="210"/>
      <c r="AA82" s="210"/>
      <c r="AB82" s="210"/>
      <c r="AC82" s="210"/>
      <c r="AD82" s="210"/>
      <c r="AE82" s="210"/>
    </row>
    <row r="83" spans="1:65" s="213" customFormat="1" ht="12" customHeight="1">
      <c r="A83" s="210"/>
      <c r="B83" s="211"/>
      <c r="C83" s="207" t="s">
        <v>22</v>
      </c>
      <c r="D83" s="210"/>
      <c r="E83" s="210"/>
      <c r="F83" s="216" t="str">
        <f>F12</f>
        <v xml:space="preserve">Liberec </v>
      </c>
      <c r="G83" s="210"/>
      <c r="H83" s="210"/>
      <c r="I83" s="207" t="s">
        <v>24</v>
      </c>
      <c r="J83" s="217" t="str">
        <f>IF(J12="","",J12)</f>
        <v>4. 7. 2018</v>
      </c>
      <c r="K83" s="210"/>
      <c r="L83" s="212"/>
      <c r="S83" s="210"/>
      <c r="T83" s="210"/>
      <c r="U83" s="210"/>
      <c r="V83" s="210"/>
      <c r="W83" s="210"/>
      <c r="X83" s="210"/>
      <c r="Y83" s="210"/>
      <c r="Z83" s="210"/>
      <c r="AA83" s="210"/>
      <c r="AB83" s="210"/>
      <c r="AC83" s="210"/>
      <c r="AD83" s="210"/>
      <c r="AE83" s="210"/>
    </row>
    <row r="84" spans="1:65" s="213" customFormat="1" ht="6.95" customHeight="1">
      <c r="A84" s="210"/>
      <c r="B84" s="211"/>
      <c r="C84" s="210"/>
      <c r="D84" s="210"/>
      <c r="E84" s="210"/>
      <c r="F84" s="210"/>
      <c r="G84" s="210"/>
      <c r="H84" s="210"/>
      <c r="I84" s="210"/>
      <c r="J84" s="210"/>
      <c r="K84" s="210"/>
      <c r="L84" s="212"/>
      <c r="S84" s="210"/>
      <c r="T84" s="210"/>
      <c r="U84" s="210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</row>
    <row r="85" spans="1:65" s="213" customFormat="1" ht="26.45" customHeight="1">
      <c r="A85" s="210"/>
      <c r="B85" s="211"/>
      <c r="C85" s="207" t="s">
        <v>28</v>
      </c>
      <c r="D85" s="210"/>
      <c r="E85" s="210"/>
      <c r="F85" s="216" t="str">
        <f>E15</f>
        <v>TUL Liberec, Studentská 1402/2</v>
      </c>
      <c r="G85" s="210"/>
      <c r="H85" s="210"/>
      <c r="I85" s="207" t="s">
        <v>34</v>
      </c>
      <c r="J85" s="244" t="str">
        <f>E21</f>
        <v>Ing. Jan Svoboda Děčín</v>
      </c>
      <c r="K85" s="210"/>
      <c r="L85" s="212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</row>
    <row r="86" spans="1:65" s="213" customFormat="1" ht="26.45" customHeight="1">
      <c r="A86" s="210"/>
      <c r="B86" s="211"/>
      <c r="C86" s="207" t="s">
        <v>32</v>
      </c>
      <c r="D86" s="210"/>
      <c r="E86" s="210"/>
      <c r="F86" s="216" t="str">
        <f>IF(E18="","",E18)</f>
        <v xml:space="preserve"> </v>
      </c>
      <c r="G86" s="210"/>
      <c r="H86" s="210"/>
      <c r="I86" s="207" t="s">
        <v>38</v>
      </c>
      <c r="J86" s="244" t="str">
        <f>E24</f>
        <v>Ing. Jan Svoboda Děčín</v>
      </c>
      <c r="K86" s="210"/>
      <c r="L86" s="212"/>
      <c r="S86" s="210"/>
      <c r="T86" s="210"/>
      <c r="U86" s="210"/>
      <c r="V86" s="210"/>
      <c r="W86" s="210"/>
      <c r="X86" s="210"/>
      <c r="Y86" s="210"/>
      <c r="Z86" s="210"/>
      <c r="AA86" s="210"/>
      <c r="AB86" s="210"/>
      <c r="AC86" s="210"/>
      <c r="AD86" s="210"/>
      <c r="AE86" s="210"/>
    </row>
    <row r="87" spans="1:65" s="213" customFormat="1" ht="10.35" customHeight="1">
      <c r="A87" s="210"/>
      <c r="B87" s="211"/>
      <c r="C87" s="210"/>
      <c r="D87" s="210"/>
      <c r="E87" s="210"/>
      <c r="F87" s="210"/>
      <c r="G87" s="210"/>
      <c r="H87" s="210"/>
      <c r="I87" s="210"/>
      <c r="J87" s="210"/>
      <c r="K87" s="210"/>
      <c r="L87" s="212"/>
      <c r="S87" s="210"/>
      <c r="T87" s="210"/>
      <c r="U87" s="210"/>
      <c r="V87" s="210"/>
      <c r="W87" s="210"/>
      <c r="X87" s="210"/>
      <c r="Y87" s="210"/>
      <c r="Z87" s="210"/>
      <c r="AA87" s="210"/>
      <c r="AB87" s="210"/>
      <c r="AC87" s="210"/>
      <c r="AD87" s="210"/>
      <c r="AE87" s="210"/>
    </row>
    <row r="88" spans="1:65" s="267" customFormat="1" ht="29.25" customHeight="1">
      <c r="A88" s="258"/>
      <c r="B88" s="259"/>
      <c r="C88" s="260" t="s">
        <v>105</v>
      </c>
      <c r="D88" s="261" t="s">
        <v>60</v>
      </c>
      <c r="E88" s="261" t="s">
        <v>56</v>
      </c>
      <c r="F88" s="261" t="s">
        <v>57</v>
      </c>
      <c r="G88" s="261" t="s">
        <v>106</v>
      </c>
      <c r="H88" s="261" t="s">
        <v>107</v>
      </c>
      <c r="I88" s="261" t="s">
        <v>108</v>
      </c>
      <c r="J88" s="261" t="s">
        <v>92</v>
      </c>
      <c r="K88" s="262" t="s">
        <v>109</v>
      </c>
      <c r="L88" s="263"/>
      <c r="M88" s="264" t="s">
        <v>3</v>
      </c>
      <c r="N88" s="265" t="s">
        <v>45</v>
      </c>
      <c r="O88" s="265" t="s">
        <v>110</v>
      </c>
      <c r="P88" s="265" t="s">
        <v>111</v>
      </c>
      <c r="Q88" s="265" t="s">
        <v>112</v>
      </c>
      <c r="R88" s="265" t="s">
        <v>113</v>
      </c>
      <c r="S88" s="265" t="s">
        <v>114</v>
      </c>
      <c r="T88" s="265" t="s">
        <v>115</v>
      </c>
      <c r="U88" s="266" t="s">
        <v>116</v>
      </c>
      <c r="V88" s="258"/>
      <c r="W88" s="258"/>
      <c r="X88" s="258"/>
      <c r="Y88" s="258"/>
      <c r="Z88" s="258"/>
      <c r="AA88" s="258"/>
      <c r="AB88" s="258"/>
      <c r="AC88" s="258"/>
      <c r="AD88" s="258"/>
      <c r="AE88" s="258"/>
    </row>
    <row r="89" spans="1:65" s="213" customFormat="1" ht="22.9" customHeight="1">
      <c r="A89" s="210"/>
      <c r="B89" s="211"/>
      <c r="C89" s="268" t="s">
        <v>117</v>
      </c>
      <c r="D89" s="210"/>
      <c r="E89" s="210"/>
      <c r="F89" s="210"/>
      <c r="G89" s="210"/>
      <c r="H89" s="210"/>
      <c r="I89" s="210"/>
      <c r="J89" s="269">
        <f>BK89</f>
        <v>0</v>
      </c>
      <c r="K89" s="210"/>
      <c r="L89" s="211"/>
      <c r="M89" s="270"/>
      <c r="N89" s="271"/>
      <c r="O89" s="226"/>
      <c r="P89" s="272">
        <f>P90</f>
        <v>1124.8070000000005</v>
      </c>
      <c r="Q89" s="226"/>
      <c r="R89" s="272">
        <f>R90</f>
        <v>0</v>
      </c>
      <c r="S89" s="226"/>
      <c r="T89" s="272">
        <f>T90</f>
        <v>1.9121999999999997</v>
      </c>
      <c r="U89" s="273"/>
      <c r="V89" s="210"/>
      <c r="W89" s="210"/>
      <c r="X89" s="210"/>
      <c r="Y89" s="210"/>
      <c r="Z89" s="210"/>
      <c r="AA89" s="210"/>
      <c r="AB89" s="210"/>
      <c r="AC89" s="210"/>
      <c r="AD89" s="210"/>
      <c r="AE89" s="210"/>
      <c r="AT89" s="201" t="s">
        <v>74</v>
      </c>
      <c r="AU89" s="201" t="s">
        <v>93</v>
      </c>
      <c r="BK89" s="274">
        <f>BK90</f>
        <v>0</v>
      </c>
    </row>
    <row r="90" spans="1:65" s="275" customFormat="1" ht="25.9" customHeight="1">
      <c r="B90" s="276"/>
      <c r="D90" s="277" t="s">
        <v>74</v>
      </c>
      <c r="E90" s="278" t="s">
        <v>118</v>
      </c>
      <c r="F90" s="278" t="s">
        <v>119</v>
      </c>
      <c r="J90" s="279">
        <f>BK90</f>
        <v>0</v>
      </c>
      <c r="L90" s="276"/>
      <c r="M90" s="280"/>
      <c r="N90" s="281"/>
      <c r="O90" s="281"/>
      <c r="P90" s="282">
        <f>P91+P98+P154+P235+P248+P263+P285+P314+P316</f>
        <v>1124.8070000000005</v>
      </c>
      <c r="Q90" s="281"/>
      <c r="R90" s="282">
        <f>R91+R98+R154+R235+R248+R263+R285+R314+R316</f>
        <v>0</v>
      </c>
      <c r="S90" s="281"/>
      <c r="T90" s="282">
        <f>T91+T98+T154+T235+T248+T263+T285+T314+T316</f>
        <v>1.9121999999999997</v>
      </c>
      <c r="U90" s="283"/>
      <c r="AR90" s="277" t="s">
        <v>120</v>
      </c>
      <c r="AT90" s="284" t="s">
        <v>74</v>
      </c>
      <c r="AU90" s="284" t="s">
        <v>75</v>
      </c>
      <c r="AY90" s="277" t="s">
        <v>121</v>
      </c>
      <c r="BK90" s="285">
        <f>BK91+BK98+BK154+BK235+BK248+BK263+BK285+BK314+BK316</f>
        <v>0</v>
      </c>
    </row>
    <row r="91" spans="1:65" s="275" customFormat="1" ht="22.9" customHeight="1">
      <c r="B91" s="276"/>
      <c r="D91" s="277" t="s">
        <v>74</v>
      </c>
      <c r="E91" s="286" t="s">
        <v>122</v>
      </c>
      <c r="F91" s="286" t="s">
        <v>123</v>
      </c>
      <c r="J91" s="287">
        <f>BK91</f>
        <v>0</v>
      </c>
      <c r="L91" s="276"/>
      <c r="M91" s="280"/>
      <c r="N91" s="281"/>
      <c r="O91" s="281"/>
      <c r="P91" s="282">
        <f>SUM(P92:P97)</f>
        <v>0</v>
      </c>
      <c r="Q91" s="281"/>
      <c r="R91" s="282">
        <f>SUM(R92:R97)</f>
        <v>0</v>
      </c>
      <c r="S91" s="281"/>
      <c r="T91" s="282">
        <f>SUM(T92:T97)</f>
        <v>0</v>
      </c>
      <c r="U91" s="283"/>
      <c r="AR91" s="277" t="s">
        <v>120</v>
      </c>
      <c r="AT91" s="284" t="s">
        <v>74</v>
      </c>
      <c r="AU91" s="284" t="s">
        <v>9</v>
      </c>
      <c r="AY91" s="277" t="s">
        <v>121</v>
      </c>
      <c r="BK91" s="285">
        <f>SUM(BK92:BK97)</f>
        <v>0</v>
      </c>
    </row>
    <row r="92" spans="1:65" s="213" customFormat="1" ht="13.9" customHeight="1">
      <c r="A92" s="210"/>
      <c r="B92" s="211"/>
      <c r="C92" s="288" t="s">
        <v>9</v>
      </c>
      <c r="D92" s="288" t="s">
        <v>118</v>
      </c>
      <c r="E92" s="289" t="s">
        <v>75</v>
      </c>
      <c r="F92" s="290" t="s">
        <v>124</v>
      </c>
      <c r="G92" s="291" t="s">
        <v>125</v>
      </c>
      <c r="H92" s="292">
        <v>1</v>
      </c>
      <c r="I92" s="293">
        <v>0</v>
      </c>
      <c r="J92" s="293">
        <f t="shared" ref="J92:J97" si="0">ROUND(I92*H92,0)</f>
        <v>0</v>
      </c>
      <c r="K92" s="290" t="s">
        <v>3</v>
      </c>
      <c r="L92" s="294"/>
      <c r="M92" s="295" t="s">
        <v>3</v>
      </c>
      <c r="N92" s="296" t="s">
        <v>46</v>
      </c>
      <c r="O92" s="297">
        <v>0</v>
      </c>
      <c r="P92" s="297">
        <f t="shared" ref="P92:P97" si="1">O92*H92</f>
        <v>0</v>
      </c>
      <c r="Q92" s="297">
        <v>0</v>
      </c>
      <c r="R92" s="297">
        <f t="shared" ref="R92:R97" si="2">Q92*H92</f>
        <v>0</v>
      </c>
      <c r="S92" s="297">
        <v>0</v>
      </c>
      <c r="T92" s="297">
        <f t="shared" ref="T92:T97" si="3">S92*H92</f>
        <v>0</v>
      </c>
      <c r="U92" s="298" t="s">
        <v>3</v>
      </c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R92" s="299" t="s">
        <v>126</v>
      </c>
      <c r="AT92" s="299" t="s">
        <v>118</v>
      </c>
      <c r="AU92" s="299" t="s">
        <v>83</v>
      </c>
      <c r="AY92" s="201" t="s">
        <v>121</v>
      </c>
      <c r="BE92" s="300">
        <f t="shared" ref="BE92:BE97" si="4">IF(N92="základní",J92,0)</f>
        <v>0</v>
      </c>
      <c r="BF92" s="300">
        <f t="shared" ref="BF92:BF97" si="5">IF(N92="snížená",J92,0)</f>
        <v>0</v>
      </c>
      <c r="BG92" s="300">
        <f t="shared" ref="BG92:BG97" si="6">IF(N92="zákl. přenesená",J92,0)</f>
        <v>0</v>
      </c>
      <c r="BH92" s="300">
        <f t="shared" ref="BH92:BH97" si="7">IF(N92="sníž. přenesená",J92,0)</f>
        <v>0</v>
      </c>
      <c r="BI92" s="300">
        <f t="shared" ref="BI92:BI97" si="8">IF(N92="nulová",J92,0)</f>
        <v>0</v>
      </c>
      <c r="BJ92" s="201" t="s">
        <v>9</v>
      </c>
      <c r="BK92" s="300">
        <f t="shared" ref="BK92:BK97" si="9">ROUND(I92*H92,0)</f>
        <v>0</v>
      </c>
      <c r="BL92" s="201" t="s">
        <v>126</v>
      </c>
      <c r="BM92" s="299" t="s">
        <v>83</v>
      </c>
    </row>
    <row r="93" spans="1:65" s="213" customFormat="1" ht="13.9" customHeight="1">
      <c r="A93" s="210"/>
      <c r="B93" s="211"/>
      <c r="C93" s="288" t="s">
        <v>83</v>
      </c>
      <c r="D93" s="288" t="s">
        <v>118</v>
      </c>
      <c r="E93" s="289" t="s">
        <v>127</v>
      </c>
      <c r="F93" s="290" t="s">
        <v>128</v>
      </c>
      <c r="G93" s="291" t="s">
        <v>125</v>
      </c>
      <c r="H93" s="292">
        <v>1</v>
      </c>
      <c r="I93" s="301">
        <v>0</v>
      </c>
      <c r="J93" s="293">
        <f t="shared" si="0"/>
        <v>0</v>
      </c>
      <c r="K93" s="290" t="s">
        <v>3</v>
      </c>
      <c r="L93" s="294"/>
      <c r="M93" s="295" t="s">
        <v>3</v>
      </c>
      <c r="N93" s="296" t="s">
        <v>46</v>
      </c>
      <c r="O93" s="297">
        <v>0</v>
      </c>
      <c r="P93" s="297">
        <f t="shared" si="1"/>
        <v>0</v>
      </c>
      <c r="Q93" s="297">
        <v>0</v>
      </c>
      <c r="R93" s="297">
        <f t="shared" si="2"/>
        <v>0</v>
      </c>
      <c r="S93" s="297">
        <v>0</v>
      </c>
      <c r="T93" s="297">
        <f t="shared" si="3"/>
        <v>0</v>
      </c>
      <c r="U93" s="298" t="s">
        <v>3</v>
      </c>
      <c r="V93" s="210"/>
      <c r="W93" s="210"/>
      <c r="X93" s="210"/>
      <c r="Y93" s="210"/>
      <c r="Z93" s="210"/>
      <c r="AA93" s="210"/>
      <c r="AB93" s="210"/>
      <c r="AC93" s="210"/>
      <c r="AD93" s="210"/>
      <c r="AE93" s="210"/>
      <c r="AR93" s="299" t="s">
        <v>126</v>
      </c>
      <c r="AT93" s="299" t="s">
        <v>118</v>
      </c>
      <c r="AU93" s="299" t="s">
        <v>83</v>
      </c>
      <c r="AY93" s="201" t="s">
        <v>121</v>
      </c>
      <c r="BE93" s="300">
        <f t="shared" si="4"/>
        <v>0</v>
      </c>
      <c r="BF93" s="300">
        <f t="shared" si="5"/>
        <v>0</v>
      </c>
      <c r="BG93" s="300">
        <f t="shared" si="6"/>
        <v>0</v>
      </c>
      <c r="BH93" s="300">
        <f t="shared" si="7"/>
        <v>0</v>
      </c>
      <c r="BI93" s="300">
        <f t="shared" si="8"/>
        <v>0</v>
      </c>
      <c r="BJ93" s="201" t="s">
        <v>9</v>
      </c>
      <c r="BK93" s="300">
        <f t="shared" si="9"/>
        <v>0</v>
      </c>
      <c r="BL93" s="201" t="s">
        <v>126</v>
      </c>
      <c r="BM93" s="299" t="s">
        <v>129</v>
      </c>
    </row>
    <row r="94" spans="1:65" s="213" customFormat="1" ht="13.9" customHeight="1">
      <c r="A94" s="210"/>
      <c r="B94" s="211"/>
      <c r="C94" s="288" t="s">
        <v>120</v>
      </c>
      <c r="D94" s="288" t="s">
        <v>118</v>
      </c>
      <c r="E94" s="289" t="s">
        <v>130</v>
      </c>
      <c r="F94" s="290" t="s">
        <v>131</v>
      </c>
      <c r="G94" s="291" t="s">
        <v>125</v>
      </c>
      <c r="H94" s="292">
        <v>1</v>
      </c>
      <c r="I94" s="293">
        <v>0</v>
      </c>
      <c r="J94" s="293">
        <f t="shared" si="0"/>
        <v>0</v>
      </c>
      <c r="K94" s="290" t="s">
        <v>3</v>
      </c>
      <c r="L94" s="294"/>
      <c r="M94" s="295" t="s">
        <v>3</v>
      </c>
      <c r="N94" s="296" t="s">
        <v>46</v>
      </c>
      <c r="O94" s="297">
        <v>0</v>
      </c>
      <c r="P94" s="297">
        <f t="shared" si="1"/>
        <v>0</v>
      </c>
      <c r="Q94" s="297">
        <v>0</v>
      </c>
      <c r="R94" s="297">
        <f t="shared" si="2"/>
        <v>0</v>
      </c>
      <c r="S94" s="297">
        <v>0</v>
      </c>
      <c r="T94" s="297">
        <f t="shared" si="3"/>
        <v>0</v>
      </c>
      <c r="U94" s="298" t="s">
        <v>3</v>
      </c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R94" s="299" t="s">
        <v>126</v>
      </c>
      <c r="AT94" s="299" t="s">
        <v>118</v>
      </c>
      <c r="AU94" s="299" t="s">
        <v>83</v>
      </c>
      <c r="AY94" s="201" t="s">
        <v>121</v>
      </c>
      <c r="BE94" s="300">
        <f t="shared" si="4"/>
        <v>0</v>
      </c>
      <c r="BF94" s="300">
        <f t="shared" si="5"/>
        <v>0</v>
      </c>
      <c r="BG94" s="300">
        <f t="shared" si="6"/>
        <v>0</v>
      </c>
      <c r="BH94" s="300">
        <f t="shared" si="7"/>
        <v>0</v>
      </c>
      <c r="BI94" s="300">
        <f t="shared" si="8"/>
        <v>0</v>
      </c>
      <c r="BJ94" s="201" t="s">
        <v>9</v>
      </c>
      <c r="BK94" s="300">
        <f t="shared" si="9"/>
        <v>0</v>
      </c>
      <c r="BL94" s="201" t="s">
        <v>126</v>
      </c>
      <c r="BM94" s="299" t="s">
        <v>132</v>
      </c>
    </row>
    <row r="95" spans="1:65" s="213" customFormat="1" ht="13.9" customHeight="1">
      <c r="A95" s="210"/>
      <c r="B95" s="211"/>
      <c r="C95" s="288" t="s">
        <v>129</v>
      </c>
      <c r="D95" s="288" t="s">
        <v>118</v>
      </c>
      <c r="E95" s="289" t="s">
        <v>133</v>
      </c>
      <c r="F95" s="290" t="s">
        <v>134</v>
      </c>
      <c r="G95" s="291" t="s">
        <v>125</v>
      </c>
      <c r="H95" s="292">
        <v>1</v>
      </c>
      <c r="I95" s="301">
        <v>0</v>
      </c>
      <c r="J95" s="293">
        <f t="shared" si="0"/>
        <v>0</v>
      </c>
      <c r="K95" s="290" t="s">
        <v>3</v>
      </c>
      <c r="L95" s="294"/>
      <c r="M95" s="295" t="s">
        <v>3</v>
      </c>
      <c r="N95" s="296" t="s">
        <v>46</v>
      </c>
      <c r="O95" s="297">
        <v>0</v>
      </c>
      <c r="P95" s="297">
        <f t="shared" si="1"/>
        <v>0</v>
      </c>
      <c r="Q95" s="297">
        <v>0</v>
      </c>
      <c r="R95" s="297">
        <f t="shared" si="2"/>
        <v>0</v>
      </c>
      <c r="S95" s="297">
        <v>0</v>
      </c>
      <c r="T95" s="297">
        <f t="shared" si="3"/>
        <v>0</v>
      </c>
      <c r="U95" s="298" t="s">
        <v>3</v>
      </c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R95" s="299" t="s">
        <v>126</v>
      </c>
      <c r="AT95" s="299" t="s">
        <v>118</v>
      </c>
      <c r="AU95" s="299" t="s">
        <v>83</v>
      </c>
      <c r="AY95" s="201" t="s">
        <v>121</v>
      </c>
      <c r="BE95" s="300">
        <f t="shared" si="4"/>
        <v>0</v>
      </c>
      <c r="BF95" s="300">
        <f t="shared" si="5"/>
        <v>0</v>
      </c>
      <c r="BG95" s="300">
        <f t="shared" si="6"/>
        <v>0</v>
      </c>
      <c r="BH95" s="300">
        <f t="shared" si="7"/>
        <v>0</v>
      </c>
      <c r="BI95" s="300">
        <f t="shared" si="8"/>
        <v>0</v>
      </c>
      <c r="BJ95" s="201" t="s">
        <v>9</v>
      </c>
      <c r="BK95" s="300">
        <f t="shared" si="9"/>
        <v>0</v>
      </c>
      <c r="BL95" s="201" t="s">
        <v>126</v>
      </c>
      <c r="BM95" s="299" t="s">
        <v>135</v>
      </c>
    </row>
    <row r="96" spans="1:65" s="213" customFormat="1" ht="13.9" customHeight="1">
      <c r="A96" s="210"/>
      <c r="B96" s="211"/>
      <c r="C96" s="302" t="s">
        <v>136</v>
      </c>
      <c r="D96" s="302" t="s">
        <v>137</v>
      </c>
      <c r="E96" s="303" t="s">
        <v>138</v>
      </c>
      <c r="F96" s="304" t="s">
        <v>139</v>
      </c>
      <c r="G96" s="305" t="s">
        <v>140</v>
      </c>
      <c r="H96" s="301">
        <v>0</v>
      </c>
      <c r="I96" s="301">
        <v>0</v>
      </c>
      <c r="J96" s="306">
        <f t="shared" si="0"/>
        <v>0</v>
      </c>
      <c r="K96" s="304" t="s">
        <v>3</v>
      </c>
      <c r="L96" s="211"/>
      <c r="M96" s="307" t="s">
        <v>3</v>
      </c>
      <c r="N96" s="308" t="s">
        <v>46</v>
      </c>
      <c r="O96" s="297">
        <v>0</v>
      </c>
      <c r="P96" s="297">
        <f t="shared" si="1"/>
        <v>0</v>
      </c>
      <c r="Q96" s="297">
        <v>0</v>
      </c>
      <c r="R96" s="297">
        <f t="shared" si="2"/>
        <v>0</v>
      </c>
      <c r="S96" s="297">
        <v>0</v>
      </c>
      <c r="T96" s="297">
        <f t="shared" si="3"/>
        <v>0</v>
      </c>
      <c r="U96" s="298" t="s">
        <v>3</v>
      </c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R96" s="299" t="s">
        <v>141</v>
      </c>
      <c r="AT96" s="299" t="s">
        <v>137</v>
      </c>
      <c r="AU96" s="299" t="s">
        <v>83</v>
      </c>
      <c r="AY96" s="201" t="s">
        <v>121</v>
      </c>
      <c r="BE96" s="300">
        <f t="shared" si="4"/>
        <v>0</v>
      </c>
      <c r="BF96" s="300">
        <f t="shared" si="5"/>
        <v>0</v>
      </c>
      <c r="BG96" s="300">
        <f t="shared" si="6"/>
        <v>0</v>
      </c>
      <c r="BH96" s="300">
        <f t="shared" si="7"/>
        <v>0</v>
      </c>
      <c r="BI96" s="300">
        <f t="shared" si="8"/>
        <v>0</v>
      </c>
      <c r="BJ96" s="201" t="s">
        <v>9</v>
      </c>
      <c r="BK96" s="300">
        <f t="shared" si="9"/>
        <v>0</v>
      </c>
      <c r="BL96" s="201" t="s">
        <v>141</v>
      </c>
      <c r="BM96" s="299" t="s">
        <v>142</v>
      </c>
    </row>
    <row r="97" spans="1:65" s="213" customFormat="1" ht="13.9" customHeight="1">
      <c r="A97" s="210"/>
      <c r="B97" s="211"/>
      <c r="C97" s="302" t="s">
        <v>143</v>
      </c>
      <c r="D97" s="302" t="s">
        <v>137</v>
      </c>
      <c r="E97" s="303" t="s">
        <v>144</v>
      </c>
      <c r="F97" s="304" t="s">
        <v>145</v>
      </c>
      <c r="G97" s="305" t="s">
        <v>140</v>
      </c>
      <c r="H97" s="301">
        <v>0</v>
      </c>
      <c r="I97" s="301">
        <v>0</v>
      </c>
      <c r="J97" s="306">
        <f t="shared" si="0"/>
        <v>0</v>
      </c>
      <c r="K97" s="304" t="s">
        <v>3</v>
      </c>
      <c r="L97" s="211"/>
      <c r="M97" s="307" t="s">
        <v>3</v>
      </c>
      <c r="N97" s="308" t="s">
        <v>46</v>
      </c>
      <c r="O97" s="297">
        <v>0</v>
      </c>
      <c r="P97" s="297">
        <f t="shared" si="1"/>
        <v>0</v>
      </c>
      <c r="Q97" s="297">
        <v>0</v>
      </c>
      <c r="R97" s="297">
        <f t="shared" si="2"/>
        <v>0</v>
      </c>
      <c r="S97" s="297">
        <v>0</v>
      </c>
      <c r="T97" s="297">
        <f t="shared" si="3"/>
        <v>0</v>
      </c>
      <c r="U97" s="298" t="s">
        <v>3</v>
      </c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R97" s="299" t="s">
        <v>141</v>
      </c>
      <c r="AT97" s="299" t="s">
        <v>137</v>
      </c>
      <c r="AU97" s="299" t="s">
        <v>83</v>
      </c>
      <c r="AY97" s="201" t="s">
        <v>121</v>
      </c>
      <c r="BE97" s="300">
        <f t="shared" si="4"/>
        <v>0</v>
      </c>
      <c r="BF97" s="300">
        <f t="shared" si="5"/>
        <v>0</v>
      </c>
      <c r="BG97" s="300">
        <f t="shared" si="6"/>
        <v>0</v>
      </c>
      <c r="BH97" s="300">
        <f t="shared" si="7"/>
        <v>0</v>
      </c>
      <c r="BI97" s="300">
        <f t="shared" si="8"/>
        <v>0</v>
      </c>
      <c r="BJ97" s="201" t="s">
        <v>9</v>
      </c>
      <c r="BK97" s="300">
        <f t="shared" si="9"/>
        <v>0</v>
      </c>
      <c r="BL97" s="201" t="s">
        <v>141</v>
      </c>
      <c r="BM97" s="299" t="s">
        <v>146</v>
      </c>
    </row>
    <row r="98" spans="1:65" s="275" customFormat="1" ht="22.9" customHeight="1">
      <c r="B98" s="276"/>
      <c r="D98" s="277" t="s">
        <v>74</v>
      </c>
      <c r="E98" s="286" t="s">
        <v>147</v>
      </c>
      <c r="F98" s="286" t="s">
        <v>148</v>
      </c>
      <c r="J98" s="287">
        <f>BK98</f>
        <v>0</v>
      </c>
      <c r="L98" s="276"/>
      <c r="M98" s="280"/>
      <c r="N98" s="281"/>
      <c r="O98" s="281"/>
      <c r="P98" s="282">
        <f>SUM(P99:P153)</f>
        <v>0</v>
      </c>
      <c r="Q98" s="281"/>
      <c r="R98" s="282">
        <f>SUM(R99:R153)</f>
        <v>0</v>
      </c>
      <c r="S98" s="281"/>
      <c r="T98" s="282">
        <f>SUM(T99:T153)</f>
        <v>0</v>
      </c>
      <c r="U98" s="283"/>
      <c r="AR98" s="277" t="s">
        <v>120</v>
      </c>
      <c r="AT98" s="284" t="s">
        <v>74</v>
      </c>
      <c r="AU98" s="284" t="s">
        <v>9</v>
      </c>
      <c r="AY98" s="277" t="s">
        <v>121</v>
      </c>
      <c r="BK98" s="285">
        <f>SUM(BK99:BK153)</f>
        <v>0</v>
      </c>
    </row>
    <row r="99" spans="1:65" s="213" customFormat="1" ht="13.9" customHeight="1">
      <c r="A99" s="210"/>
      <c r="B99" s="211"/>
      <c r="C99" s="288" t="s">
        <v>149</v>
      </c>
      <c r="D99" s="288" t="s">
        <v>118</v>
      </c>
      <c r="E99" s="289" t="s">
        <v>150</v>
      </c>
      <c r="F99" s="290" t="s">
        <v>151</v>
      </c>
      <c r="G99" s="291" t="s">
        <v>152</v>
      </c>
      <c r="H99" s="292">
        <v>90</v>
      </c>
      <c r="I99" s="301">
        <v>0</v>
      </c>
      <c r="J99" s="293">
        <f t="shared" ref="J99:J130" si="10">ROUND(I99*H99,0)</f>
        <v>0</v>
      </c>
      <c r="K99" s="290" t="s">
        <v>3</v>
      </c>
      <c r="L99" s="294"/>
      <c r="M99" s="295" t="s">
        <v>3</v>
      </c>
      <c r="N99" s="296" t="s">
        <v>46</v>
      </c>
      <c r="O99" s="297">
        <v>0</v>
      </c>
      <c r="P99" s="297">
        <f t="shared" ref="P99:P130" si="11">O99*H99</f>
        <v>0</v>
      </c>
      <c r="Q99" s="297">
        <v>0</v>
      </c>
      <c r="R99" s="297">
        <f t="shared" ref="R99:R130" si="12">Q99*H99</f>
        <v>0</v>
      </c>
      <c r="S99" s="297">
        <v>0</v>
      </c>
      <c r="T99" s="297">
        <f t="shared" ref="T99:T130" si="13">S99*H99</f>
        <v>0</v>
      </c>
      <c r="U99" s="298" t="s">
        <v>3</v>
      </c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R99" s="299" t="s">
        <v>126</v>
      </c>
      <c r="AT99" s="299" t="s">
        <v>118</v>
      </c>
      <c r="AU99" s="299" t="s">
        <v>83</v>
      </c>
      <c r="AY99" s="201" t="s">
        <v>121</v>
      </c>
      <c r="BE99" s="300">
        <f t="shared" ref="BE99:BE130" si="14">IF(N99="základní",J99,0)</f>
        <v>0</v>
      </c>
      <c r="BF99" s="300">
        <f t="shared" ref="BF99:BF130" si="15">IF(N99="snížená",J99,0)</f>
        <v>0</v>
      </c>
      <c r="BG99" s="300">
        <f t="shared" ref="BG99:BG130" si="16">IF(N99="zákl. přenesená",J99,0)</f>
        <v>0</v>
      </c>
      <c r="BH99" s="300">
        <f t="shared" ref="BH99:BH130" si="17">IF(N99="sníž. přenesená",J99,0)</f>
        <v>0</v>
      </c>
      <c r="BI99" s="300">
        <f t="shared" ref="BI99:BI130" si="18">IF(N99="nulová",J99,0)</f>
        <v>0</v>
      </c>
      <c r="BJ99" s="201" t="s">
        <v>9</v>
      </c>
      <c r="BK99" s="300">
        <f t="shared" ref="BK99:BK130" si="19">ROUND(I99*H99,0)</f>
        <v>0</v>
      </c>
      <c r="BL99" s="201" t="s">
        <v>126</v>
      </c>
      <c r="BM99" s="299" t="s">
        <v>153</v>
      </c>
    </row>
    <row r="100" spans="1:65" s="213" customFormat="1" ht="13.9" customHeight="1">
      <c r="A100" s="210"/>
      <c r="B100" s="211"/>
      <c r="C100" s="288" t="s">
        <v>132</v>
      </c>
      <c r="D100" s="288" t="s">
        <v>118</v>
      </c>
      <c r="E100" s="289" t="s">
        <v>154</v>
      </c>
      <c r="F100" s="290" t="s">
        <v>155</v>
      </c>
      <c r="G100" s="291" t="s">
        <v>152</v>
      </c>
      <c r="H100" s="292">
        <v>1530</v>
      </c>
      <c r="I100" s="301">
        <v>0</v>
      </c>
      <c r="J100" s="293">
        <f t="shared" si="10"/>
        <v>0</v>
      </c>
      <c r="K100" s="290" t="s">
        <v>3</v>
      </c>
      <c r="L100" s="294"/>
      <c r="M100" s="295" t="s">
        <v>3</v>
      </c>
      <c r="N100" s="296" t="s">
        <v>46</v>
      </c>
      <c r="O100" s="297">
        <v>0</v>
      </c>
      <c r="P100" s="297">
        <f t="shared" si="11"/>
        <v>0</v>
      </c>
      <c r="Q100" s="297">
        <v>0</v>
      </c>
      <c r="R100" s="297">
        <f t="shared" si="12"/>
        <v>0</v>
      </c>
      <c r="S100" s="297">
        <v>0</v>
      </c>
      <c r="T100" s="297">
        <f t="shared" si="13"/>
        <v>0</v>
      </c>
      <c r="U100" s="298" t="s">
        <v>3</v>
      </c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R100" s="299" t="s">
        <v>126</v>
      </c>
      <c r="AT100" s="299" t="s">
        <v>118</v>
      </c>
      <c r="AU100" s="299" t="s">
        <v>83</v>
      </c>
      <c r="AY100" s="201" t="s">
        <v>121</v>
      </c>
      <c r="BE100" s="300">
        <f t="shared" si="14"/>
        <v>0</v>
      </c>
      <c r="BF100" s="300">
        <f t="shared" si="15"/>
        <v>0</v>
      </c>
      <c r="BG100" s="300">
        <f t="shared" si="16"/>
        <v>0</v>
      </c>
      <c r="BH100" s="300">
        <f t="shared" si="17"/>
        <v>0</v>
      </c>
      <c r="BI100" s="300">
        <f t="shared" si="18"/>
        <v>0</v>
      </c>
      <c r="BJ100" s="201" t="s">
        <v>9</v>
      </c>
      <c r="BK100" s="300">
        <f t="shared" si="19"/>
        <v>0</v>
      </c>
      <c r="BL100" s="201" t="s">
        <v>126</v>
      </c>
      <c r="BM100" s="299" t="s">
        <v>156</v>
      </c>
    </row>
    <row r="101" spans="1:65" s="213" customFormat="1" ht="13.9" customHeight="1">
      <c r="A101" s="210"/>
      <c r="B101" s="211"/>
      <c r="C101" s="288" t="s">
        <v>157</v>
      </c>
      <c r="D101" s="288" t="s">
        <v>118</v>
      </c>
      <c r="E101" s="289" t="s">
        <v>158</v>
      </c>
      <c r="F101" s="290" t="s">
        <v>159</v>
      </c>
      <c r="G101" s="291" t="s">
        <v>152</v>
      </c>
      <c r="H101" s="292">
        <v>80</v>
      </c>
      <c r="I101" s="301">
        <v>0</v>
      </c>
      <c r="J101" s="293">
        <f t="shared" si="10"/>
        <v>0</v>
      </c>
      <c r="K101" s="290" t="s">
        <v>3</v>
      </c>
      <c r="L101" s="294"/>
      <c r="M101" s="295" t="s">
        <v>3</v>
      </c>
      <c r="N101" s="296" t="s">
        <v>46</v>
      </c>
      <c r="O101" s="297">
        <v>0</v>
      </c>
      <c r="P101" s="297">
        <f t="shared" si="11"/>
        <v>0</v>
      </c>
      <c r="Q101" s="297">
        <v>0</v>
      </c>
      <c r="R101" s="297">
        <f t="shared" si="12"/>
        <v>0</v>
      </c>
      <c r="S101" s="297">
        <v>0</v>
      </c>
      <c r="T101" s="297">
        <f t="shared" si="13"/>
        <v>0</v>
      </c>
      <c r="U101" s="298" t="s">
        <v>3</v>
      </c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R101" s="299" t="s">
        <v>126</v>
      </c>
      <c r="AT101" s="299" t="s">
        <v>118</v>
      </c>
      <c r="AU101" s="299" t="s">
        <v>83</v>
      </c>
      <c r="AY101" s="201" t="s">
        <v>121</v>
      </c>
      <c r="BE101" s="300">
        <f t="shared" si="14"/>
        <v>0</v>
      </c>
      <c r="BF101" s="300">
        <f t="shared" si="15"/>
        <v>0</v>
      </c>
      <c r="BG101" s="300">
        <f t="shared" si="16"/>
        <v>0</v>
      </c>
      <c r="BH101" s="300">
        <f t="shared" si="17"/>
        <v>0</v>
      </c>
      <c r="BI101" s="300">
        <f t="shared" si="18"/>
        <v>0</v>
      </c>
      <c r="BJ101" s="201" t="s">
        <v>9</v>
      </c>
      <c r="BK101" s="300">
        <f t="shared" si="19"/>
        <v>0</v>
      </c>
      <c r="BL101" s="201" t="s">
        <v>126</v>
      </c>
      <c r="BM101" s="299" t="s">
        <v>160</v>
      </c>
    </row>
    <row r="102" spans="1:65" s="213" customFormat="1" ht="13.9" customHeight="1">
      <c r="A102" s="210"/>
      <c r="B102" s="211"/>
      <c r="C102" s="288" t="s">
        <v>135</v>
      </c>
      <c r="D102" s="288" t="s">
        <v>118</v>
      </c>
      <c r="E102" s="289" t="s">
        <v>161</v>
      </c>
      <c r="F102" s="290" t="s">
        <v>162</v>
      </c>
      <c r="G102" s="291" t="s">
        <v>152</v>
      </c>
      <c r="H102" s="292">
        <v>60</v>
      </c>
      <c r="I102" s="301">
        <v>0</v>
      </c>
      <c r="J102" s="293">
        <f t="shared" si="10"/>
        <v>0</v>
      </c>
      <c r="K102" s="290" t="s">
        <v>3</v>
      </c>
      <c r="L102" s="294"/>
      <c r="M102" s="295" t="s">
        <v>3</v>
      </c>
      <c r="N102" s="296" t="s">
        <v>46</v>
      </c>
      <c r="O102" s="297">
        <v>0</v>
      </c>
      <c r="P102" s="297">
        <f t="shared" si="11"/>
        <v>0</v>
      </c>
      <c r="Q102" s="297">
        <v>0</v>
      </c>
      <c r="R102" s="297">
        <f t="shared" si="12"/>
        <v>0</v>
      </c>
      <c r="S102" s="297">
        <v>0</v>
      </c>
      <c r="T102" s="297">
        <f t="shared" si="13"/>
        <v>0</v>
      </c>
      <c r="U102" s="298" t="s">
        <v>3</v>
      </c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R102" s="299" t="s">
        <v>126</v>
      </c>
      <c r="AT102" s="299" t="s">
        <v>118</v>
      </c>
      <c r="AU102" s="299" t="s">
        <v>83</v>
      </c>
      <c r="AY102" s="201" t="s">
        <v>121</v>
      </c>
      <c r="BE102" s="300">
        <f t="shared" si="14"/>
        <v>0</v>
      </c>
      <c r="BF102" s="300">
        <f t="shared" si="15"/>
        <v>0</v>
      </c>
      <c r="BG102" s="300">
        <f t="shared" si="16"/>
        <v>0</v>
      </c>
      <c r="BH102" s="300">
        <f t="shared" si="17"/>
        <v>0</v>
      </c>
      <c r="BI102" s="300">
        <f t="shared" si="18"/>
        <v>0</v>
      </c>
      <c r="BJ102" s="201" t="s">
        <v>9</v>
      </c>
      <c r="BK102" s="300">
        <f t="shared" si="19"/>
        <v>0</v>
      </c>
      <c r="BL102" s="201" t="s">
        <v>126</v>
      </c>
      <c r="BM102" s="299" t="s">
        <v>163</v>
      </c>
    </row>
    <row r="103" spans="1:65" s="213" customFormat="1" ht="13.9" customHeight="1">
      <c r="A103" s="210"/>
      <c r="B103" s="211"/>
      <c r="C103" s="288" t="s">
        <v>164</v>
      </c>
      <c r="D103" s="288" t="s">
        <v>118</v>
      </c>
      <c r="E103" s="289" t="s">
        <v>165</v>
      </c>
      <c r="F103" s="290" t="s">
        <v>166</v>
      </c>
      <c r="G103" s="291" t="s">
        <v>152</v>
      </c>
      <c r="H103" s="292">
        <v>80</v>
      </c>
      <c r="I103" s="301">
        <v>0</v>
      </c>
      <c r="J103" s="293">
        <f t="shared" si="10"/>
        <v>0</v>
      </c>
      <c r="K103" s="290" t="s">
        <v>3</v>
      </c>
      <c r="L103" s="294"/>
      <c r="M103" s="295" t="s">
        <v>3</v>
      </c>
      <c r="N103" s="296" t="s">
        <v>46</v>
      </c>
      <c r="O103" s="297">
        <v>0</v>
      </c>
      <c r="P103" s="297">
        <f t="shared" si="11"/>
        <v>0</v>
      </c>
      <c r="Q103" s="297">
        <v>0</v>
      </c>
      <c r="R103" s="297">
        <f t="shared" si="12"/>
        <v>0</v>
      </c>
      <c r="S103" s="297">
        <v>0</v>
      </c>
      <c r="T103" s="297">
        <f t="shared" si="13"/>
        <v>0</v>
      </c>
      <c r="U103" s="298" t="s">
        <v>3</v>
      </c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/>
      <c r="AR103" s="299" t="s">
        <v>126</v>
      </c>
      <c r="AT103" s="299" t="s">
        <v>118</v>
      </c>
      <c r="AU103" s="299" t="s">
        <v>83</v>
      </c>
      <c r="AY103" s="201" t="s">
        <v>121</v>
      </c>
      <c r="BE103" s="300">
        <f t="shared" si="14"/>
        <v>0</v>
      </c>
      <c r="BF103" s="300">
        <f t="shared" si="15"/>
        <v>0</v>
      </c>
      <c r="BG103" s="300">
        <f t="shared" si="16"/>
        <v>0</v>
      </c>
      <c r="BH103" s="300">
        <f t="shared" si="17"/>
        <v>0</v>
      </c>
      <c r="BI103" s="300">
        <f t="shared" si="18"/>
        <v>0</v>
      </c>
      <c r="BJ103" s="201" t="s">
        <v>9</v>
      </c>
      <c r="BK103" s="300">
        <f t="shared" si="19"/>
        <v>0</v>
      </c>
      <c r="BL103" s="201" t="s">
        <v>126</v>
      </c>
      <c r="BM103" s="299" t="s">
        <v>167</v>
      </c>
    </row>
    <row r="104" spans="1:65" s="213" customFormat="1" ht="13.9" customHeight="1">
      <c r="A104" s="210"/>
      <c r="B104" s="211"/>
      <c r="C104" s="288" t="s">
        <v>153</v>
      </c>
      <c r="D104" s="288" t="s">
        <v>118</v>
      </c>
      <c r="E104" s="289" t="s">
        <v>168</v>
      </c>
      <c r="F104" s="290" t="s">
        <v>169</v>
      </c>
      <c r="G104" s="291" t="s">
        <v>152</v>
      </c>
      <c r="H104" s="292">
        <v>1430</v>
      </c>
      <c r="I104" s="301">
        <v>0</v>
      </c>
      <c r="J104" s="293">
        <f t="shared" si="10"/>
        <v>0</v>
      </c>
      <c r="K104" s="290" t="s">
        <v>3</v>
      </c>
      <c r="L104" s="294"/>
      <c r="M104" s="295" t="s">
        <v>3</v>
      </c>
      <c r="N104" s="296" t="s">
        <v>46</v>
      </c>
      <c r="O104" s="297">
        <v>0</v>
      </c>
      <c r="P104" s="297">
        <f t="shared" si="11"/>
        <v>0</v>
      </c>
      <c r="Q104" s="297">
        <v>0</v>
      </c>
      <c r="R104" s="297">
        <f t="shared" si="12"/>
        <v>0</v>
      </c>
      <c r="S104" s="297">
        <v>0</v>
      </c>
      <c r="T104" s="297">
        <f t="shared" si="13"/>
        <v>0</v>
      </c>
      <c r="U104" s="298" t="s">
        <v>3</v>
      </c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/>
      <c r="AR104" s="299" t="s">
        <v>126</v>
      </c>
      <c r="AT104" s="299" t="s">
        <v>118</v>
      </c>
      <c r="AU104" s="299" t="s">
        <v>83</v>
      </c>
      <c r="AY104" s="201" t="s">
        <v>121</v>
      </c>
      <c r="BE104" s="300">
        <f t="shared" si="14"/>
        <v>0</v>
      </c>
      <c r="BF104" s="300">
        <f t="shared" si="15"/>
        <v>0</v>
      </c>
      <c r="BG104" s="300">
        <f t="shared" si="16"/>
        <v>0</v>
      </c>
      <c r="BH104" s="300">
        <f t="shared" si="17"/>
        <v>0</v>
      </c>
      <c r="BI104" s="300">
        <f t="shared" si="18"/>
        <v>0</v>
      </c>
      <c r="BJ104" s="201" t="s">
        <v>9</v>
      </c>
      <c r="BK104" s="300">
        <f t="shared" si="19"/>
        <v>0</v>
      </c>
      <c r="BL104" s="201" t="s">
        <v>126</v>
      </c>
      <c r="BM104" s="299" t="s">
        <v>170</v>
      </c>
    </row>
    <row r="105" spans="1:65" s="213" customFormat="1" ht="13.9" customHeight="1">
      <c r="A105" s="210"/>
      <c r="B105" s="211"/>
      <c r="C105" s="288" t="s">
        <v>171</v>
      </c>
      <c r="D105" s="288" t="s">
        <v>118</v>
      </c>
      <c r="E105" s="289" t="s">
        <v>172</v>
      </c>
      <c r="F105" s="290" t="s">
        <v>173</v>
      </c>
      <c r="G105" s="291" t="s">
        <v>152</v>
      </c>
      <c r="H105" s="292">
        <v>210</v>
      </c>
      <c r="I105" s="301">
        <v>0</v>
      </c>
      <c r="J105" s="293">
        <f t="shared" si="10"/>
        <v>0</v>
      </c>
      <c r="K105" s="290" t="s">
        <v>3</v>
      </c>
      <c r="L105" s="294"/>
      <c r="M105" s="295" t="s">
        <v>3</v>
      </c>
      <c r="N105" s="296" t="s">
        <v>46</v>
      </c>
      <c r="O105" s="297">
        <v>0</v>
      </c>
      <c r="P105" s="297">
        <f t="shared" si="11"/>
        <v>0</v>
      </c>
      <c r="Q105" s="297">
        <v>0</v>
      </c>
      <c r="R105" s="297">
        <f t="shared" si="12"/>
        <v>0</v>
      </c>
      <c r="S105" s="297">
        <v>0</v>
      </c>
      <c r="T105" s="297">
        <f t="shared" si="13"/>
        <v>0</v>
      </c>
      <c r="U105" s="298" t="s">
        <v>3</v>
      </c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/>
      <c r="AR105" s="299" t="s">
        <v>126</v>
      </c>
      <c r="AT105" s="299" t="s">
        <v>118</v>
      </c>
      <c r="AU105" s="299" t="s">
        <v>83</v>
      </c>
      <c r="AY105" s="201" t="s">
        <v>121</v>
      </c>
      <c r="BE105" s="300">
        <f t="shared" si="14"/>
        <v>0</v>
      </c>
      <c r="BF105" s="300">
        <f t="shared" si="15"/>
        <v>0</v>
      </c>
      <c r="BG105" s="300">
        <f t="shared" si="16"/>
        <v>0</v>
      </c>
      <c r="BH105" s="300">
        <f t="shared" si="17"/>
        <v>0</v>
      </c>
      <c r="BI105" s="300">
        <f t="shared" si="18"/>
        <v>0</v>
      </c>
      <c r="BJ105" s="201" t="s">
        <v>9</v>
      </c>
      <c r="BK105" s="300">
        <f t="shared" si="19"/>
        <v>0</v>
      </c>
      <c r="BL105" s="201" t="s">
        <v>126</v>
      </c>
      <c r="BM105" s="299" t="s">
        <v>174</v>
      </c>
    </row>
    <row r="106" spans="1:65" s="213" customFormat="1" ht="13.9" customHeight="1">
      <c r="A106" s="210"/>
      <c r="B106" s="211"/>
      <c r="C106" s="288" t="s">
        <v>156</v>
      </c>
      <c r="D106" s="288" t="s">
        <v>118</v>
      </c>
      <c r="E106" s="289" t="s">
        <v>175</v>
      </c>
      <c r="F106" s="290" t="s">
        <v>176</v>
      </c>
      <c r="G106" s="291" t="s">
        <v>152</v>
      </c>
      <c r="H106" s="292">
        <v>150</v>
      </c>
      <c r="I106" s="301">
        <v>0</v>
      </c>
      <c r="J106" s="293">
        <f t="shared" si="10"/>
        <v>0</v>
      </c>
      <c r="K106" s="290" t="s">
        <v>3</v>
      </c>
      <c r="L106" s="294"/>
      <c r="M106" s="295" t="s">
        <v>3</v>
      </c>
      <c r="N106" s="296" t="s">
        <v>46</v>
      </c>
      <c r="O106" s="297">
        <v>0</v>
      </c>
      <c r="P106" s="297">
        <f t="shared" si="11"/>
        <v>0</v>
      </c>
      <c r="Q106" s="297">
        <v>0</v>
      </c>
      <c r="R106" s="297">
        <f t="shared" si="12"/>
        <v>0</v>
      </c>
      <c r="S106" s="297">
        <v>0</v>
      </c>
      <c r="T106" s="297">
        <f t="shared" si="13"/>
        <v>0</v>
      </c>
      <c r="U106" s="298" t="s">
        <v>3</v>
      </c>
      <c r="V106" s="210"/>
      <c r="W106" s="210"/>
      <c r="X106" s="210"/>
      <c r="Y106" s="210"/>
      <c r="Z106" s="210"/>
      <c r="AA106" s="210"/>
      <c r="AB106" s="210"/>
      <c r="AC106" s="210"/>
      <c r="AD106" s="210"/>
      <c r="AE106" s="210"/>
      <c r="AR106" s="299" t="s">
        <v>126</v>
      </c>
      <c r="AT106" s="299" t="s">
        <v>118</v>
      </c>
      <c r="AU106" s="299" t="s">
        <v>83</v>
      </c>
      <c r="AY106" s="201" t="s">
        <v>121</v>
      </c>
      <c r="BE106" s="300">
        <f t="shared" si="14"/>
        <v>0</v>
      </c>
      <c r="BF106" s="300">
        <f t="shared" si="15"/>
        <v>0</v>
      </c>
      <c r="BG106" s="300">
        <f t="shared" si="16"/>
        <v>0</v>
      </c>
      <c r="BH106" s="300">
        <f t="shared" si="17"/>
        <v>0</v>
      </c>
      <c r="BI106" s="300">
        <f t="shared" si="18"/>
        <v>0</v>
      </c>
      <c r="BJ106" s="201" t="s">
        <v>9</v>
      </c>
      <c r="BK106" s="300">
        <f t="shared" si="19"/>
        <v>0</v>
      </c>
      <c r="BL106" s="201" t="s">
        <v>126</v>
      </c>
      <c r="BM106" s="299" t="s">
        <v>177</v>
      </c>
    </row>
    <row r="107" spans="1:65" s="213" customFormat="1" ht="13.9" customHeight="1">
      <c r="A107" s="210"/>
      <c r="B107" s="211"/>
      <c r="C107" s="288" t="s">
        <v>178</v>
      </c>
      <c r="D107" s="288" t="s">
        <v>118</v>
      </c>
      <c r="E107" s="289" t="s">
        <v>179</v>
      </c>
      <c r="F107" s="290" t="s">
        <v>180</v>
      </c>
      <c r="G107" s="291" t="s">
        <v>125</v>
      </c>
      <c r="H107" s="292">
        <v>150</v>
      </c>
      <c r="I107" s="301">
        <v>0</v>
      </c>
      <c r="J107" s="293">
        <f t="shared" si="10"/>
        <v>0</v>
      </c>
      <c r="K107" s="290" t="s">
        <v>3</v>
      </c>
      <c r="L107" s="294"/>
      <c r="M107" s="295" t="s">
        <v>3</v>
      </c>
      <c r="N107" s="296" t="s">
        <v>46</v>
      </c>
      <c r="O107" s="297">
        <v>0</v>
      </c>
      <c r="P107" s="297">
        <f t="shared" si="11"/>
        <v>0</v>
      </c>
      <c r="Q107" s="297">
        <v>0</v>
      </c>
      <c r="R107" s="297">
        <f t="shared" si="12"/>
        <v>0</v>
      </c>
      <c r="S107" s="297">
        <v>0</v>
      </c>
      <c r="T107" s="297">
        <f t="shared" si="13"/>
        <v>0</v>
      </c>
      <c r="U107" s="298" t="s">
        <v>3</v>
      </c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/>
      <c r="AR107" s="299" t="s">
        <v>126</v>
      </c>
      <c r="AT107" s="299" t="s">
        <v>118</v>
      </c>
      <c r="AU107" s="299" t="s">
        <v>83</v>
      </c>
      <c r="AY107" s="201" t="s">
        <v>121</v>
      </c>
      <c r="BE107" s="300">
        <f t="shared" si="14"/>
        <v>0</v>
      </c>
      <c r="BF107" s="300">
        <f t="shared" si="15"/>
        <v>0</v>
      </c>
      <c r="BG107" s="300">
        <f t="shared" si="16"/>
        <v>0</v>
      </c>
      <c r="BH107" s="300">
        <f t="shared" si="17"/>
        <v>0</v>
      </c>
      <c r="BI107" s="300">
        <f t="shared" si="18"/>
        <v>0</v>
      </c>
      <c r="BJ107" s="201" t="s">
        <v>9</v>
      </c>
      <c r="BK107" s="300">
        <f t="shared" si="19"/>
        <v>0</v>
      </c>
      <c r="BL107" s="201" t="s">
        <v>126</v>
      </c>
      <c r="BM107" s="299" t="s">
        <v>181</v>
      </c>
    </row>
    <row r="108" spans="1:65" s="213" customFormat="1" ht="13.9" customHeight="1">
      <c r="A108" s="210"/>
      <c r="B108" s="211"/>
      <c r="C108" s="288" t="s">
        <v>160</v>
      </c>
      <c r="D108" s="288" t="s">
        <v>118</v>
      </c>
      <c r="E108" s="289" t="s">
        <v>182</v>
      </c>
      <c r="F108" s="290" t="s">
        <v>183</v>
      </c>
      <c r="G108" s="291" t="s">
        <v>152</v>
      </c>
      <c r="H108" s="292">
        <v>20</v>
      </c>
      <c r="I108" s="301">
        <v>0</v>
      </c>
      <c r="J108" s="293">
        <f t="shared" si="10"/>
        <v>0</v>
      </c>
      <c r="K108" s="290" t="s">
        <v>3</v>
      </c>
      <c r="L108" s="294"/>
      <c r="M108" s="295" t="s">
        <v>3</v>
      </c>
      <c r="N108" s="296" t="s">
        <v>46</v>
      </c>
      <c r="O108" s="297">
        <v>0</v>
      </c>
      <c r="P108" s="297">
        <f t="shared" si="11"/>
        <v>0</v>
      </c>
      <c r="Q108" s="297">
        <v>0</v>
      </c>
      <c r="R108" s="297">
        <f t="shared" si="12"/>
        <v>0</v>
      </c>
      <c r="S108" s="297">
        <v>0</v>
      </c>
      <c r="T108" s="297">
        <f t="shared" si="13"/>
        <v>0</v>
      </c>
      <c r="U108" s="298" t="s">
        <v>3</v>
      </c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R108" s="299" t="s">
        <v>126</v>
      </c>
      <c r="AT108" s="299" t="s">
        <v>118</v>
      </c>
      <c r="AU108" s="299" t="s">
        <v>83</v>
      </c>
      <c r="AY108" s="201" t="s">
        <v>121</v>
      </c>
      <c r="BE108" s="300">
        <f t="shared" si="14"/>
        <v>0</v>
      </c>
      <c r="BF108" s="300">
        <f t="shared" si="15"/>
        <v>0</v>
      </c>
      <c r="BG108" s="300">
        <f t="shared" si="16"/>
        <v>0</v>
      </c>
      <c r="BH108" s="300">
        <f t="shared" si="17"/>
        <v>0</v>
      </c>
      <c r="BI108" s="300">
        <f t="shared" si="18"/>
        <v>0</v>
      </c>
      <c r="BJ108" s="201" t="s">
        <v>9</v>
      </c>
      <c r="BK108" s="300">
        <f t="shared" si="19"/>
        <v>0</v>
      </c>
      <c r="BL108" s="201" t="s">
        <v>126</v>
      </c>
      <c r="BM108" s="299" t="s">
        <v>184</v>
      </c>
    </row>
    <row r="109" spans="1:65" s="213" customFormat="1" ht="13.9" customHeight="1">
      <c r="A109" s="210"/>
      <c r="B109" s="211"/>
      <c r="C109" s="288" t="s">
        <v>10</v>
      </c>
      <c r="D109" s="288" t="s">
        <v>118</v>
      </c>
      <c r="E109" s="289" t="s">
        <v>185</v>
      </c>
      <c r="F109" s="290" t="s">
        <v>186</v>
      </c>
      <c r="G109" s="291" t="s">
        <v>152</v>
      </c>
      <c r="H109" s="292">
        <v>20</v>
      </c>
      <c r="I109" s="301">
        <v>0</v>
      </c>
      <c r="J109" s="293">
        <f t="shared" si="10"/>
        <v>0</v>
      </c>
      <c r="K109" s="290" t="s">
        <v>3</v>
      </c>
      <c r="L109" s="294"/>
      <c r="M109" s="295" t="s">
        <v>3</v>
      </c>
      <c r="N109" s="296" t="s">
        <v>46</v>
      </c>
      <c r="O109" s="297">
        <v>0</v>
      </c>
      <c r="P109" s="297">
        <f t="shared" si="11"/>
        <v>0</v>
      </c>
      <c r="Q109" s="297">
        <v>0</v>
      </c>
      <c r="R109" s="297">
        <f t="shared" si="12"/>
        <v>0</v>
      </c>
      <c r="S109" s="297">
        <v>0</v>
      </c>
      <c r="T109" s="297">
        <f t="shared" si="13"/>
        <v>0</v>
      </c>
      <c r="U109" s="298" t="s">
        <v>3</v>
      </c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R109" s="299" t="s">
        <v>126</v>
      </c>
      <c r="AT109" s="299" t="s">
        <v>118</v>
      </c>
      <c r="AU109" s="299" t="s">
        <v>83</v>
      </c>
      <c r="AY109" s="201" t="s">
        <v>121</v>
      </c>
      <c r="BE109" s="300">
        <f t="shared" si="14"/>
        <v>0</v>
      </c>
      <c r="BF109" s="300">
        <f t="shared" si="15"/>
        <v>0</v>
      </c>
      <c r="BG109" s="300">
        <f t="shared" si="16"/>
        <v>0</v>
      </c>
      <c r="BH109" s="300">
        <f t="shared" si="17"/>
        <v>0</v>
      </c>
      <c r="BI109" s="300">
        <f t="shared" si="18"/>
        <v>0</v>
      </c>
      <c r="BJ109" s="201" t="s">
        <v>9</v>
      </c>
      <c r="BK109" s="300">
        <f t="shared" si="19"/>
        <v>0</v>
      </c>
      <c r="BL109" s="201" t="s">
        <v>126</v>
      </c>
      <c r="BM109" s="299" t="s">
        <v>187</v>
      </c>
    </row>
    <row r="110" spans="1:65" s="213" customFormat="1" ht="13.9" customHeight="1">
      <c r="A110" s="210"/>
      <c r="B110" s="211"/>
      <c r="C110" s="288" t="s">
        <v>163</v>
      </c>
      <c r="D110" s="288" t="s">
        <v>118</v>
      </c>
      <c r="E110" s="289" t="s">
        <v>188</v>
      </c>
      <c r="F110" s="290" t="s">
        <v>189</v>
      </c>
      <c r="G110" s="291" t="s">
        <v>125</v>
      </c>
      <c r="H110" s="292">
        <v>20</v>
      </c>
      <c r="I110" s="301">
        <v>0</v>
      </c>
      <c r="J110" s="293">
        <f t="shared" si="10"/>
        <v>0</v>
      </c>
      <c r="K110" s="290" t="s">
        <v>3</v>
      </c>
      <c r="L110" s="294"/>
      <c r="M110" s="295" t="s">
        <v>3</v>
      </c>
      <c r="N110" s="296" t="s">
        <v>46</v>
      </c>
      <c r="O110" s="297">
        <v>0</v>
      </c>
      <c r="P110" s="297">
        <f t="shared" si="11"/>
        <v>0</v>
      </c>
      <c r="Q110" s="297">
        <v>0</v>
      </c>
      <c r="R110" s="297">
        <f t="shared" si="12"/>
        <v>0</v>
      </c>
      <c r="S110" s="297">
        <v>0</v>
      </c>
      <c r="T110" s="297">
        <f t="shared" si="13"/>
        <v>0</v>
      </c>
      <c r="U110" s="298" t="s">
        <v>3</v>
      </c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R110" s="299" t="s">
        <v>126</v>
      </c>
      <c r="AT110" s="299" t="s">
        <v>118</v>
      </c>
      <c r="AU110" s="299" t="s">
        <v>83</v>
      </c>
      <c r="AY110" s="201" t="s">
        <v>121</v>
      </c>
      <c r="BE110" s="300">
        <f t="shared" si="14"/>
        <v>0</v>
      </c>
      <c r="BF110" s="300">
        <f t="shared" si="15"/>
        <v>0</v>
      </c>
      <c r="BG110" s="300">
        <f t="shared" si="16"/>
        <v>0</v>
      </c>
      <c r="BH110" s="300">
        <f t="shared" si="17"/>
        <v>0</v>
      </c>
      <c r="BI110" s="300">
        <f t="shared" si="18"/>
        <v>0</v>
      </c>
      <c r="BJ110" s="201" t="s">
        <v>9</v>
      </c>
      <c r="BK110" s="300">
        <f t="shared" si="19"/>
        <v>0</v>
      </c>
      <c r="BL110" s="201" t="s">
        <v>126</v>
      </c>
      <c r="BM110" s="299" t="s">
        <v>190</v>
      </c>
    </row>
    <row r="111" spans="1:65" s="213" customFormat="1" ht="13.9" customHeight="1">
      <c r="A111" s="210"/>
      <c r="B111" s="211"/>
      <c r="C111" s="288" t="s">
        <v>191</v>
      </c>
      <c r="D111" s="288" t="s">
        <v>118</v>
      </c>
      <c r="E111" s="289" t="s">
        <v>192</v>
      </c>
      <c r="F111" s="290" t="s">
        <v>193</v>
      </c>
      <c r="G111" s="291" t="s">
        <v>152</v>
      </c>
      <c r="H111" s="292">
        <v>260</v>
      </c>
      <c r="I111" s="301">
        <v>0</v>
      </c>
      <c r="J111" s="293">
        <f t="shared" si="10"/>
        <v>0</v>
      </c>
      <c r="K111" s="290" t="s">
        <v>3</v>
      </c>
      <c r="L111" s="294"/>
      <c r="M111" s="295" t="s">
        <v>3</v>
      </c>
      <c r="N111" s="296" t="s">
        <v>46</v>
      </c>
      <c r="O111" s="297">
        <v>0</v>
      </c>
      <c r="P111" s="297">
        <f t="shared" si="11"/>
        <v>0</v>
      </c>
      <c r="Q111" s="297">
        <v>0</v>
      </c>
      <c r="R111" s="297">
        <f t="shared" si="12"/>
        <v>0</v>
      </c>
      <c r="S111" s="297">
        <v>0</v>
      </c>
      <c r="T111" s="297">
        <f t="shared" si="13"/>
        <v>0</v>
      </c>
      <c r="U111" s="298" t="s">
        <v>3</v>
      </c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R111" s="299" t="s">
        <v>126</v>
      </c>
      <c r="AT111" s="299" t="s">
        <v>118</v>
      </c>
      <c r="AU111" s="299" t="s">
        <v>83</v>
      </c>
      <c r="AY111" s="201" t="s">
        <v>121</v>
      </c>
      <c r="BE111" s="300">
        <f t="shared" si="14"/>
        <v>0</v>
      </c>
      <c r="BF111" s="300">
        <f t="shared" si="15"/>
        <v>0</v>
      </c>
      <c r="BG111" s="300">
        <f t="shared" si="16"/>
        <v>0</v>
      </c>
      <c r="BH111" s="300">
        <f t="shared" si="17"/>
        <v>0</v>
      </c>
      <c r="BI111" s="300">
        <f t="shared" si="18"/>
        <v>0</v>
      </c>
      <c r="BJ111" s="201" t="s">
        <v>9</v>
      </c>
      <c r="BK111" s="300">
        <f t="shared" si="19"/>
        <v>0</v>
      </c>
      <c r="BL111" s="201" t="s">
        <v>126</v>
      </c>
      <c r="BM111" s="299" t="s">
        <v>194</v>
      </c>
    </row>
    <row r="112" spans="1:65" s="213" customFormat="1" ht="13.9" customHeight="1">
      <c r="A112" s="210"/>
      <c r="B112" s="211"/>
      <c r="C112" s="288" t="s">
        <v>167</v>
      </c>
      <c r="D112" s="288" t="s">
        <v>118</v>
      </c>
      <c r="E112" s="289" t="s">
        <v>195</v>
      </c>
      <c r="F112" s="290" t="s">
        <v>196</v>
      </c>
      <c r="G112" s="291" t="s">
        <v>152</v>
      </c>
      <c r="H112" s="292">
        <v>20</v>
      </c>
      <c r="I112" s="301">
        <v>0</v>
      </c>
      <c r="J112" s="293">
        <f t="shared" si="10"/>
        <v>0</v>
      </c>
      <c r="K112" s="290" t="s">
        <v>3</v>
      </c>
      <c r="L112" s="294"/>
      <c r="M112" s="295" t="s">
        <v>3</v>
      </c>
      <c r="N112" s="296" t="s">
        <v>46</v>
      </c>
      <c r="O112" s="297">
        <v>0</v>
      </c>
      <c r="P112" s="297">
        <f t="shared" si="11"/>
        <v>0</v>
      </c>
      <c r="Q112" s="297">
        <v>0</v>
      </c>
      <c r="R112" s="297">
        <f t="shared" si="12"/>
        <v>0</v>
      </c>
      <c r="S112" s="297">
        <v>0</v>
      </c>
      <c r="T112" s="297">
        <f t="shared" si="13"/>
        <v>0</v>
      </c>
      <c r="U112" s="298" t="s">
        <v>3</v>
      </c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R112" s="299" t="s">
        <v>126</v>
      </c>
      <c r="AT112" s="299" t="s">
        <v>118</v>
      </c>
      <c r="AU112" s="299" t="s">
        <v>83</v>
      </c>
      <c r="AY112" s="201" t="s">
        <v>121</v>
      </c>
      <c r="BE112" s="300">
        <f t="shared" si="14"/>
        <v>0</v>
      </c>
      <c r="BF112" s="300">
        <f t="shared" si="15"/>
        <v>0</v>
      </c>
      <c r="BG112" s="300">
        <f t="shared" si="16"/>
        <v>0</v>
      </c>
      <c r="BH112" s="300">
        <f t="shared" si="17"/>
        <v>0</v>
      </c>
      <c r="BI112" s="300">
        <f t="shared" si="18"/>
        <v>0</v>
      </c>
      <c r="BJ112" s="201" t="s">
        <v>9</v>
      </c>
      <c r="BK112" s="300">
        <f t="shared" si="19"/>
        <v>0</v>
      </c>
      <c r="BL112" s="201" t="s">
        <v>126</v>
      </c>
      <c r="BM112" s="299" t="s">
        <v>197</v>
      </c>
    </row>
    <row r="113" spans="1:65" s="213" customFormat="1" ht="13.9" customHeight="1">
      <c r="A113" s="210"/>
      <c r="B113" s="211"/>
      <c r="C113" s="288" t="s">
        <v>198</v>
      </c>
      <c r="D113" s="288" t="s">
        <v>118</v>
      </c>
      <c r="E113" s="289" t="s">
        <v>199</v>
      </c>
      <c r="F113" s="290" t="s">
        <v>200</v>
      </c>
      <c r="G113" s="291" t="s">
        <v>125</v>
      </c>
      <c r="H113" s="292">
        <v>1</v>
      </c>
      <c r="I113" s="301">
        <v>0</v>
      </c>
      <c r="J113" s="293">
        <f t="shared" si="10"/>
        <v>0</v>
      </c>
      <c r="K113" s="290" t="s">
        <v>3</v>
      </c>
      <c r="L113" s="294"/>
      <c r="M113" s="295" t="s">
        <v>3</v>
      </c>
      <c r="N113" s="296" t="s">
        <v>46</v>
      </c>
      <c r="O113" s="297">
        <v>0</v>
      </c>
      <c r="P113" s="297">
        <f t="shared" si="11"/>
        <v>0</v>
      </c>
      <c r="Q113" s="297">
        <v>0</v>
      </c>
      <c r="R113" s="297">
        <f t="shared" si="12"/>
        <v>0</v>
      </c>
      <c r="S113" s="297">
        <v>0</v>
      </c>
      <c r="T113" s="297">
        <f t="shared" si="13"/>
        <v>0</v>
      </c>
      <c r="U113" s="298" t="s">
        <v>3</v>
      </c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R113" s="299" t="s">
        <v>126</v>
      </c>
      <c r="AT113" s="299" t="s">
        <v>118</v>
      </c>
      <c r="AU113" s="299" t="s">
        <v>83</v>
      </c>
      <c r="AY113" s="201" t="s">
        <v>121</v>
      </c>
      <c r="BE113" s="300">
        <f t="shared" si="14"/>
        <v>0</v>
      </c>
      <c r="BF113" s="300">
        <f t="shared" si="15"/>
        <v>0</v>
      </c>
      <c r="BG113" s="300">
        <f t="shared" si="16"/>
        <v>0</v>
      </c>
      <c r="BH113" s="300">
        <f t="shared" si="17"/>
        <v>0</v>
      </c>
      <c r="BI113" s="300">
        <f t="shared" si="18"/>
        <v>0</v>
      </c>
      <c r="BJ113" s="201" t="s">
        <v>9</v>
      </c>
      <c r="BK113" s="300">
        <f t="shared" si="19"/>
        <v>0</v>
      </c>
      <c r="BL113" s="201" t="s">
        <v>126</v>
      </c>
      <c r="BM113" s="299" t="s">
        <v>201</v>
      </c>
    </row>
    <row r="114" spans="1:65" s="213" customFormat="1" ht="13.9" customHeight="1">
      <c r="A114" s="210"/>
      <c r="B114" s="211"/>
      <c r="C114" s="288" t="s">
        <v>170</v>
      </c>
      <c r="D114" s="288" t="s">
        <v>118</v>
      </c>
      <c r="E114" s="289" t="s">
        <v>202</v>
      </c>
      <c r="F114" s="290" t="s">
        <v>203</v>
      </c>
      <c r="G114" s="291" t="s">
        <v>125</v>
      </c>
      <c r="H114" s="292">
        <v>1</v>
      </c>
      <c r="I114" s="301">
        <v>0</v>
      </c>
      <c r="J114" s="293">
        <f t="shared" si="10"/>
        <v>0</v>
      </c>
      <c r="K114" s="290" t="s">
        <v>3</v>
      </c>
      <c r="L114" s="294"/>
      <c r="M114" s="295" t="s">
        <v>3</v>
      </c>
      <c r="N114" s="296" t="s">
        <v>46</v>
      </c>
      <c r="O114" s="297">
        <v>0</v>
      </c>
      <c r="P114" s="297">
        <f t="shared" si="11"/>
        <v>0</v>
      </c>
      <c r="Q114" s="297">
        <v>0</v>
      </c>
      <c r="R114" s="297">
        <f t="shared" si="12"/>
        <v>0</v>
      </c>
      <c r="S114" s="297">
        <v>0</v>
      </c>
      <c r="T114" s="297">
        <f t="shared" si="13"/>
        <v>0</v>
      </c>
      <c r="U114" s="298" t="s">
        <v>3</v>
      </c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/>
      <c r="AR114" s="299" t="s">
        <v>126</v>
      </c>
      <c r="AT114" s="299" t="s">
        <v>118</v>
      </c>
      <c r="AU114" s="299" t="s">
        <v>83</v>
      </c>
      <c r="AY114" s="201" t="s">
        <v>121</v>
      </c>
      <c r="BE114" s="300">
        <f t="shared" si="14"/>
        <v>0</v>
      </c>
      <c r="BF114" s="300">
        <f t="shared" si="15"/>
        <v>0</v>
      </c>
      <c r="BG114" s="300">
        <f t="shared" si="16"/>
        <v>0</v>
      </c>
      <c r="BH114" s="300">
        <f t="shared" si="17"/>
        <v>0</v>
      </c>
      <c r="BI114" s="300">
        <f t="shared" si="18"/>
        <v>0</v>
      </c>
      <c r="BJ114" s="201" t="s">
        <v>9</v>
      </c>
      <c r="BK114" s="300">
        <f t="shared" si="19"/>
        <v>0</v>
      </c>
      <c r="BL114" s="201" t="s">
        <v>126</v>
      </c>
      <c r="BM114" s="299" t="s">
        <v>204</v>
      </c>
    </row>
    <row r="115" spans="1:65" s="213" customFormat="1" ht="13.9" customHeight="1">
      <c r="A115" s="210"/>
      <c r="B115" s="211"/>
      <c r="C115" s="288" t="s">
        <v>8</v>
      </c>
      <c r="D115" s="288" t="s">
        <v>118</v>
      </c>
      <c r="E115" s="289" t="s">
        <v>205</v>
      </c>
      <c r="F115" s="290" t="s">
        <v>206</v>
      </c>
      <c r="G115" s="291" t="s">
        <v>125</v>
      </c>
      <c r="H115" s="292">
        <v>80</v>
      </c>
      <c r="I115" s="301">
        <v>0</v>
      </c>
      <c r="J115" s="293">
        <f t="shared" si="10"/>
        <v>0</v>
      </c>
      <c r="K115" s="290" t="s">
        <v>3</v>
      </c>
      <c r="L115" s="294"/>
      <c r="M115" s="295" t="s">
        <v>3</v>
      </c>
      <c r="N115" s="296" t="s">
        <v>46</v>
      </c>
      <c r="O115" s="297">
        <v>0</v>
      </c>
      <c r="P115" s="297">
        <f t="shared" si="11"/>
        <v>0</v>
      </c>
      <c r="Q115" s="297">
        <v>0</v>
      </c>
      <c r="R115" s="297">
        <f t="shared" si="12"/>
        <v>0</v>
      </c>
      <c r="S115" s="297">
        <v>0</v>
      </c>
      <c r="T115" s="297">
        <f t="shared" si="13"/>
        <v>0</v>
      </c>
      <c r="U115" s="298" t="s">
        <v>3</v>
      </c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  <c r="AR115" s="299" t="s">
        <v>126</v>
      </c>
      <c r="AT115" s="299" t="s">
        <v>118</v>
      </c>
      <c r="AU115" s="299" t="s">
        <v>83</v>
      </c>
      <c r="AY115" s="201" t="s">
        <v>121</v>
      </c>
      <c r="BE115" s="300">
        <f t="shared" si="14"/>
        <v>0</v>
      </c>
      <c r="BF115" s="300">
        <f t="shared" si="15"/>
        <v>0</v>
      </c>
      <c r="BG115" s="300">
        <f t="shared" si="16"/>
        <v>0</v>
      </c>
      <c r="BH115" s="300">
        <f t="shared" si="17"/>
        <v>0</v>
      </c>
      <c r="BI115" s="300">
        <f t="shared" si="18"/>
        <v>0</v>
      </c>
      <c r="BJ115" s="201" t="s">
        <v>9</v>
      </c>
      <c r="BK115" s="300">
        <f t="shared" si="19"/>
        <v>0</v>
      </c>
      <c r="BL115" s="201" t="s">
        <v>126</v>
      </c>
      <c r="BM115" s="299" t="s">
        <v>207</v>
      </c>
    </row>
    <row r="116" spans="1:65" s="213" customFormat="1" ht="13.9" customHeight="1">
      <c r="A116" s="210"/>
      <c r="B116" s="211"/>
      <c r="C116" s="288" t="s">
        <v>174</v>
      </c>
      <c r="D116" s="288" t="s">
        <v>118</v>
      </c>
      <c r="E116" s="289" t="s">
        <v>208</v>
      </c>
      <c r="F116" s="290" t="s">
        <v>209</v>
      </c>
      <c r="G116" s="291" t="s">
        <v>125</v>
      </c>
      <c r="H116" s="292">
        <v>86</v>
      </c>
      <c r="I116" s="301">
        <v>0</v>
      </c>
      <c r="J116" s="293">
        <f t="shared" si="10"/>
        <v>0</v>
      </c>
      <c r="K116" s="290" t="s">
        <v>3</v>
      </c>
      <c r="L116" s="294"/>
      <c r="M116" s="295" t="s">
        <v>3</v>
      </c>
      <c r="N116" s="296" t="s">
        <v>46</v>
      </c>
      <c r="O116" s="297">
        <v>0</v>
      </c>
      <c r="P116" s="297">
        <f t="shared" si="11"/>
        <v>0</v>
      </c>
      <c r="Q116" s="297">
        <v>0</v>
      </c>
      <c r="R116" s="297">
        <f t="shared" si="12"/>
        <v>0</v>
      </c>
      <c r="S116" s="297">
        <v>0</v>
      </c>
      <c r="T116" s="297">
        <f t="shared" si="13"/>
        <v>0</v>
      </c>
      <c r="U116" s="298" t="s">
        <v>3</v>
      </c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/>
      <c r="AR116" s="299" t="s">
        <v>126</v>
      </c>
      <c r="AT116" s="299" t="s">
        <v>118</v>
      </c>
      <c r="AU116" s="299" t="s">
        <v>83</v>
      </c>
      <c r="AY116" s="201" t="s">
        <v>121</v>
      </c>
      <c r="BE116" s="300">
        <f t="shared" si="14"/>
        <v>0</v>
      </c>
      <c r="BF116" s="300">
        <f t="shared" si="15"/>
        <v>0</v>
      </c>
      <c r="BG116" s="300">
        <f t="shared" si="16"/>
        <v>0</v>
      </c>
      <c r="BH116" s="300">
        <f t="shared" si="17"/>
        <v>0</v>
      </c>
      <c r="BI116" s="300">
        <f t="shared" si="18"/>
        <v>0</v>
      </c>
      <c r="BJ116" s="201" t="s">
        <v>9</v>
      </c>
      <c r="BK116" s="300">
        <f t="shared" si="19"/>
        <v>0</v>
      </c>
      <c r="BL116" s="201" t="s">
        <v>126</v>
      </c>
      <c r="BM116" s="299" t="s">
        <v>210</v>
      </c>
    </row>
    <row r="117" spans="1:65" s="213" customFormat="1" ht="13.9" customHeight="1">
      <c r="A117" s="210"/>
      <c r="B117" s="211"/>
      <c r="C117" s="288" t="s">
        <v>211</v>
      </c>
      <c r="D117" s="288" t="s">
        <v>118</v>
      </c>
      <c r="E117" s="289" t="s">
        <v>212</v>
      </c>
      <c r="F117" s="290" t="s">
        <v>213</v>
      </c>
      <c r="G117" s="291" t="s">
        <v>125</v>
      </c>
      <c r="H117" s="292">
        <v>6</v>
      </c>
      <c r="I117" s="301">
        <v>0</v>
      </c>
      <c r="J117" s="293">
        <f t="shared" si="10"/>
        <v>0</v>
      </c>
      <c r="K117" s="290" t="s">
        <v>3</v>
      </c>
      <c r="L117" s="294"/>
      <c r="M117" s="295" t="s">
        <v>3</v>
      </c>
      <c r="N117" s="296" t="s">
        <v>46</v>
      </c>
      <c r="O117" s="297">
        <v>0</v>
      </c>
      <c r="P117" s="297">
        <f t="shared" si="11"/>
        <v>0</v>
      </c>
      <c r="Q117" s="297">
        <v>0</v>
      </c>
      <c r="R117" s="297">
        <f t="shared" si="12"/>
        <v>0</v>
      </c>
      <c r="S117" s="297">
        <v>0</v>
      </c>
      <c r="T117" s="297">
        <f t="shared" si="13"/>
        <v>0</v>
      </c>
      <c r="U117" s="298" t="s">
        <v>3</v>
      </c>
      <c r="V117" s="210"/>
      <c r="W117" s="210"/>
      <c r="X117" s="210"/>
      <c r="Y117" s="210"/>
      <c r="Z117" s="210"/>
      <c r="AA117" s="210"/>
      <c r="AB117" s="210"/>
      <c r="AC117" s="210"/>
      <c r="AD117" s="210"/>
      <c r="AE117" s="210"/>
      <c r="AR117" s="299" t="s">
        <v>126</v>
      </c>
      <c r="AT117" s="299" t="s">
        <v>118</v>
      </c>
      <c r="AU117" s="299" t="s">
        <v>83</v>
      </c>
      <c r="AY117" s="201" t="s">
        <v>121</v>
      </c>
      <c r="BE117" s="300">
        <f t="shared" si="14"/>
        <v>0</v>
      </c>
      <c r="BF117" s="300">
        <f t="shared" si="15"/>
        <v>0</v>
      </c>
      <c r="BG117" s="300">
        <f t="shared" si="16"/>
        <v>0</v>
      </c>
      <c r="BH117" s="300">
        <f t="shared" si="17"/>
        <v>0</v>
      </c>
      <c r="BI117" s="300">
        <f t="shared" si="18"/>
        <v>0</v>
      </c>
      <c r="BJ117" s="201" t="s">
        <v>9</v>
      </c>
      <c r="BK117" s="300">
        <f t="shared" si="19"/>
        <v>0</v>
      </c>
      <c r="BL117" s="201" t="s">
        <v>126</v>
      </c>
      <c r="BM117" s="299" t="s">
        <v>214</v>
      </c>
    </row>
    <row r="118" spans="1:65" s="213" customFormat="1" ht="13.9" customHeight="1">
      <c r="A118" s="210"/>
      <c r="B118" s="211"/>
      <c r="C118" s="288" t="s">
        <v>177</v>
      </c>
      <c r="D118" s="288" t="s">
        <v>118</v>
      </c>
      <c r="E118" s="289" t="s">
        <v>215</v>
      </c>
      <c r="F118" s="290" t="s">
        <v>216</v>
      </c>
      <c r="G118" s="291" t="s">
        <v>125</v>
      </c>
      <c r="H118" s="292">
        <v>86</v>
      </c>
      <c r="I118" s="301">
        <v>0</v>
      </c>
      <c r="J118" s="293">
        <f t="shared" si="10"/>
        <v>0</v>
      </c>
      <c r="K118" s="290" t="s">
        <v>3</v>
      </c>
      <c r="L118" s="294"/>
      <c r="M118" s="295" t="s">
        <v>3</v>
      </c>
      <c r="N118" s="296" t="s">
        <v>46</v>
      </c>
      <c r="O118" s="297">
        <v>0</v>
      </c>
      <c r="P118" s="297">
        <f t="shared" si="11"/>
        <v>0</v>
      </c>
      <c r="Q118" s="297">
        <v>0</v>
      </c>
      <c r="R118" s="297">
        <f t="shared" si="12"/>
        <v>0</v>
      </c>
      <c r="S118" s="297">
        <v>0</v>
      </c>
      <c r="T118" s="297">
        <f t="shared" si="13"/>
        <v>0</v>
      </c>
      <c r="U118" s="298" t="s">
        <v>3</v>
      </c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  <c r="AR118" s="299" t="s">
        <v>126</v>
      </c>
      <c r="AT118" s="299" t="s">
        <v>118</v>
      </c>
      <c r="AU118" s="299" t="s">
        <v>83</v>
      </c>
      <c r="AY118" s="201" t="s">
        <v>121</v>
      </c>
      <c r="BE118" s="300">
        <f t="shared" si="14"/>
        <v>0</v>
      </c>
      <c r="BF118" s="300">
        <f t="shared" si="15"/>
        <v>0</v>
      </c>
      <c r="BG118" s="300">
        <f t="shared" si="16"/>
        <v>0</v>
      </c>
      <c r="BH118" s="300">
        <f t="shared" si="17"/>
        <v>0</v>
      </c>
      <c r="BI118" s="300">
        <f t="shared" si="18"/>
        <v>0</v>
      </c>
      <c r="BJ118" s="201" t="s">
        <v>9</v>
      </c>
      <c r="BK118" s="300">
        <f t="shared" si="19"/>
        <v>0</v>
      </c>
      <c r="BL118" s="201" t="s">
        <v>126</v>
      </c>
      <c r="BM118" s="299" t="s">
        <v>217</v>
      </c>
    </row>
    <row r="119" spans="1:65" s="213" customFormat="1" ht="13.9" customHeight="1">
      <c r="A119" s="210"/>
      <c r="B119" s="211"/>
      <c r="C119" s="288" t="s">
        <v>218</v>
      </c>
      <c r="D119" s="288" t="s">
        <v>118</v>
      </c>
      <c r="E119" s="289" t="s">
        <v>219</v>
      </c>
      <c r="F119" s="290" t="s">
        <v>220</v>
      </c>
      <c r="G119" s="291" t="s">
        <v>221</v>
      </c>
      <c r="H119" s="292">
        <v>2</v>
      </c>
      <c r="I119" s="301">
        <v>0</v>
      </c>
      <c r="J119" s="293">
        <f t="shared" si="10"/>
        <v>0</v>
      </c>
      <c r="K119" s="290" t="s">
        <v>3</v>
      </c>
      <c r="L119" s="294"/>
      <c r="M119" s="295" t="s">
        <v>3</v>
      </c>
      <c r="N119" s="296" t="s">
        <v>46</v>
      </c>
      <c r="O119" s="297">
        <v>0</v>
      </c>
      <c r="P119" s="297">
        <f t="shared" si="11"/>
        <v>0</v>
      </c>
      <c r="Q119" s="297">
        <v>0</v>
      </c>
      <c r="R119" s="297">
        <f t="shared" si="12"/>
        <v>0</v>
      </c>
      <c r="S119" s="297">
        <v>0</v>
      </c>
      <c r="T119" s="297">
        <f t="shared" si="13"/>
        <v>0</v>
      </c>
      <c r="U119" s="298" t="s">
        <v>3</v>
      </c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R119" s="299" t="s">
        <v>126</v>
      </c>
      <c r="AT119" s="299" t="s">
        <v>118</v>
      </c>
      <c r="AU119" s="299" t="s">
        <v>83</v>
      </c>
      <c r="AY119" s="201" t="s">
        <v>121</v>
      </c>
      <c r="BE119" s="300">
        <f t="shared" si="14"/>
        <v>0</v>
      </c>
      <c r="BF119" s="300">
        <f t="shared" si="15"/>
        <v>0</v>
      </c>
      <c r="BG119" s="300">
        <f t="shared" si="16"/>
        <v>0</v>
      </c>
      <c r="BH119" s="300">
        <f t="shared" si="17"/>
        <v>0</v>
      </c>
      <c r="BI119" s="300">
        <f t="shared" si="18"/>
        <v>0</v>
      </c>
      <c r="BJ119" s="201" t="s">
        <v>9</v>
      </c>
      <c r="BK119" s="300">
        <f t="shared" si="19"/>
        <v>0</v>
      </c>
      <c r="BL119" s="201" t="s">
        <v>126</v>
      </c>
      <c r="BM119" s="299" t="s">
        <v>222</v>
      </c>
    </row>
    <row r="120" spans="1:65" s="213" customFormat="1" ht="13.9" customHeight="1">
      <c r="A120" s="210"/>
      <c r="B120" s="211"/>
      <c r="C120" s="288" t="s">
        <v>181</v>
      </c>
      <c r="D120" s="288" t="s">
        <v>118</v>
      </c>
      <c r="E120" s="289" t="s">
        <v>223</v>
      </c>
      <c r="F120" s="290" t="s">
        <v>224</v>
      </c>
      <c r="G120" s="291" t="s">
        <v>152</v>
      </c>
      <c r="H120" s="292">
        <v>260</v>
      </c>
      <c r="I120" s="301">
        <v>0</v>
      </c>
      <c r="J120" s="293">
        <f t="shared" si="10"/>
        <v>0</v>
      </c>
      <c r="K120" s="290" t="s">
        <v>3</v>
      </c>
      <c r="L120" s="294"/>
      <c r="M120" s="295" t="s">
        <v>3</v>
      </c>
      <c r="N120" s="296" t="s">
        <v>46</v>
      </c>
      <c r="O120" s="297">
        <v>0</v>
      </c>
      <c r="P120" s="297">
        <f t="shared" si="11"/>
        <v>0</v>
      </c>
      <c r="Q120" s="297">
        <v>0</v>
      </c>
      <c r="R120" s="297">
        <f t="shared" si="12"/>
        <v>0</v>
      </c>
      <c r="S120" s="297">
        <v>0</v>
      </c>
      <c r="T120" s="297">
        <f t="shared" si="13"/>
        <v>0</v>
      </c>
      <c r="U120" s="298" t="s">
        <v>3</v>
      </c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R120" s="299" t="s">
        <v>126</v>
      </c>
      <c r="AT120" s="299" t="s">
        <v>118</v>
      </c>
      <c r="AU120" s="299" t="s">
        <v>83</v>
      </c>
      <c r="AY120" s="201" t="s">
        <v>121</v>
      </c>
      <c r="BE120" s="300">
        <f t="shared" si="14"/>
        <v>0</v>
      </c>
      <c r="BF120" s="300">
        <f t="shared" si="15"/>
        <v>0</v>
      </c>
      <c r="BG120" s="300">
        <f t="shared" si="16"/>
        <v>0</v>
      </c>
      <c r="BH120" s="300">
        <f t="shared" si="17"/>
        <v>0</v>
      </c>
      <c r="BI120" s="300">
        <f t="shared" si="18"/>
        <v>0</v>
      </c>
      <c r="BJ120" s="201" t="s">
        <v>9</v>
      </c>
      <c r="BK120" s="300">
        <f t="shared" si="19"/>
        <v>0</v>
      </c>
      <c r="BL120" s="201" t="s">
        <v>126</v>
      </c>
      <c r="BM120" s="299" t="s">
        <v>225</v>
      </c>
    </row>
    <row r="121" spans="1:65" s="213" customFormat="1" ht="13.9" customHeight="1">
      <c r="A121" s="210"/>
      <c r="B121" s="211"/>
      <c r="C121" s="288" t="s">
        <v>226</v>
      </c>
      <c r="D121" s="288" t="s">
        <v>118</v>
      </c>
      <c r="E121" s="289" t="s">
        <v>154</v>
      </c>
      <c r="F121" s="290" t="s">
        <v>155</v>
      </c>
      <c r="G121" s="291" t="s">
        <v>152</v>
      </c>
      <c r="H121" s="292">
        <v>1120</v>
      </c>
      <c r="I121" s="301">
        <v>0</v>
      </c>
      <c r="J121" s="293">
        <f t="shared" si="10"/>
        <v>0</v>
      </c>
      <c r="K121" s="290" t="s">
        <v>3</v>
      </c>
      <c r="L121" s="294"/>
      <c r="M121" s="295" t="s">
        <v>3</v>
      </c>
      <c r="N121" s="296" t="s">
        <v>46</v>
      </c>
      <c r="O121" s="297">
        <v>0</v>
      </c>
      <c r="P121" s="297">
        <f t="shared" si="11"/>
        <v>0</v>
      </c>
      <c r="Q121" s="297">
        <v>0</v>
      </c>
      <c r="R121" s="297">
        <f t="shared" si="12"/>
        <v>0</v>
      </c>
      <c r="S121" s="297">
        <v>0</v>
      </c>
      <c r="T121" s="297">
        <f t="shared" si="13"/>
        <v>0</v>
      </c>
      <c r="U121" s="298" t="s">
        <v>3</v>
      </c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  <c r="AR121" s="299" t="s">
        <v>126</v>
      </c>
      <c r="AT121" s="299" t="s">
        <v>118</v>
      </c>
      <c r="AU121" s="299" t="s">
        <v>83</v>
      </c>
      <c r="AY121" s="201" t="s">
        <v>121</v>
      </c>
      <c r="BE121" s="300">
        <f t="shared" si="14"/>
        <v>0</v>
      </c>
      <c r="BF121" s="300">
        <f t="shared" si="15"/>
        <v>0</v>
      </c>
      <c r="BG121" s="300">
        <f t="shared" si="16"/>
        <v>0</v>
      </c>
      <c r="BH121" s="300">
        <f t="shared" si="17"/>
        <v>0</v>
      </c>
      <c r="BI121" s="300">
        <f t="shared" si="18"/>
        <v>0</v>
      </c>
      <c r="BJ121" s="201" t="s">
        <v>9</v>
      </c>
      <c r="BK121" s="300">
        <f t="shared" si="19"/>
        <v>0</v>
      </c>
      <c r="BL121" s="201" t="s">
        <v>126</v>
      </c>
      <c r="BM121" s="299" t="s">
        <v>227</v>
      </c>
    </row>
    <row r="122" spans="1:65" s="213" customFormat="1" ht="13.9" customHeight="1">
      <c r="A122" s="210"/>
      <c r="B122" s="211"/>
      <c r="C122" s="288" t="s">
        <v>184</v>
      </c>
      <c r="D122" s="288" t="s">
        <v>118</v>
      </c>
      <c r="E122" s="289" t="s">
        <v>158</v>
      </c>
      <c r="F122" s="290" t="s">
        <v>159</v>
      </c>
      <c r="G122" s="291" t="s">
        <v>152</v>
      </c>
      <c r="H122" s="292">
        <v>60</v>
      </c>
      <c r="I122" s="301">
        <v>0</v>
      </c>
      <c r="J122" s="293">
        <f t="shared" si="10"/>
        <v>0</v>
      </c>
      <c r="K122" s="290" t="s">
        <v>3</v>
      </c>
      <c r="L122" s="294"/>
      <c r="M122" s="295" t="s">
        <v>3</v>
      </c>
      <c r="N122" s="296" t="s">
        <v>46</v>
      </c>
      <c r="O122" s="297">
        <v>0</v>
      </c>
      <c r="P122" s="297">
        <f t="shared" si="11"/>
        <v>0</v>
      </c>
      <c r="Q122" s="297">
        <v>0</v>
      </c>
      <c r="R122" s="297">
        <f t="shared" si="12"/>
        <v>0</v>
      </c>
      <c r="S122" s="297">
        <v>0</v>
      </c>
      <c r="T122" s="297">
        <f t="shared" si="13"/>
        <v>0</v>
      </c>
      <c r="U122" s="298" t="s">
        <v>3</v>
      </c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  <c r="AR122" s="299" t="s">
        <v>126</v>
      </c>
      <c r="AT122" s="299" t="s">
        <v>118</v>
      </c>
      <c r="AU122" s="299" t="s">
        <v>83</v>
      </c>
      <c r="AY122" s="201" t="s">
        <v>121</v>
      </c>
      <c r="BE122" s="300">
        <f t="shared" si="14"/>
        <v>0</v>
      </c>
      <c r="BF122" s="300">
        <f t="shared" si="15"/>
        <v>0</v>
      </c>
      <c r="BG122" s="300">
        <f t="shared" si="16"/>
        <v>0</v>
      </c>
      <c r="BH122" s="300">
        <f t="shared" si="17"/>
        <v>0</v>
      </c>
      <c r="BI122" s="300">
        <f t="shared" si="18"/>
        <v>0</v>
      </c>
      <c r="BJ122" s="201" t="s">
        <v>9</v>
      </c>
      <c r="BK122" s="300">
        <f t="shared" si="19"/>
        <v>0</v>
      </c>
      <c r="BL122" s="201" t="s">
        <v>126</v>
      </c>
      <c r="BM122" s="299" t="s">
        <v>228</v>
      </c>
    </row>
    <row r="123" spans="1:65" s="213" customFormat="1" ht="13.9" customHeight="1">
      <c r="A123" s="210"/>
      <c r="B123" s="211"/>
      <c r="C123" s="288" t="s">
        <v>229</v>
      </c>
      <c r="D123" s="288" t="s">
        <v>118</v>
      </c>
      <c r="E123" s="289" t="s">
        <v>161</v>
      </c>
      <c r="F123" s="290" t="s">
        <v>162</v>
      </c>
      <c r="G123" s="291" t="s">
        <v>152</v>
      </c>
      <c r="H123" s="292">
        <v>50</v>
      </c>
      <c r="I123" s="301">
        <v>0</v>
      </c>
      <c r="J123" s="293">
        <f t="shared" si="10"/>
        <v>0</v>
      </c>
      <c r="K123" s="290" t="s">
        <v>3</v>
      </c>
      <c r="L123" s="294"/>
      <c r="M123" s="295" t="s">
        <v>3</v>
      </c>
      <c r="N123" s="296" t="s">
        <v>46</v>
      </c>
      <c r="O123" s="297">
        <v>0</v>
      </c>
      <c r="P123" s="297">
        <f t="shared" si="11"/>
        <v>0</v>
      </c>
      <c r="Q123" s="297">
        <v>0</v>
      </c>
      <c r="R123" s="297">
        <f t="shared" si="12"/>
        <v>0</v>
      </c>
      <c r="S123" s="297">
        <v>0</v>
      </c>
      <c r="T123" s="297">
        <f t="shared" si="13"/>
        <v>0</v>
      </c>
      <c r="U123" s="298" t="s">
        <v>3</v>
      </c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  <c r="AR123" s="299" t="s">
        <v>126</v>
      </c>
      <c r="AT123" s="299" t="s">
        <v>118</v>
      </c>
      <c r="AU123" s="299" t="s">
        <v>83</v>
      </c>
      <c r="AY123" s="201" t="s">
        <v>121</v>
      </c>
      <c r="BE123" s="300">
        <f t="shared" si="14"/>
        <v>0</v>
      </c>
      <c r="BF123" s="300">
        <f t="shared" si="15"/>
        <v>0</v>
      </c>
      <c r="BG123" s="300">
        <f t="shared" si="16"/>
        <v>0</v>
      </c>
      <c r="BH123" s="300">
        <f t="shared" si="17"/>
        <v>0</v>
      </c>
      <c r="BI123" s="300">
        <f t="shared" si="18"/>
        <v>0</v>
      </c>
      <c r="BJ123" s="201" t="s">
        <v>9</v>
      </c>
      <c r="BK123" s="300">
        <f t="shared" si="19"/>
        <v>0</v>
      </c>
      <c r="BL123" s="201" t="s">
        <v>126</v>
      </c>
      <c r="BM123" s="299" t="s">
        <v>230</v>
      </c>
    </row>
    <row r="124" spans="1:65" s="213" customFormat="1" ht="13.9" customHeight="1">
      <c r="A124" s="210"/>
      <c r="B124" s="211"/>
      <c r="C124" s="288" t="s">
        <v>187</v>
      </c>
      <c r="D124" s="288" t="s">
        <v>118</v>
      </c>
      <c r="E124" s="289" t="s">
        <v>165</v>
      </c>
      <c r="F124" s="290" t="s">
        <v>166</v>
      </c>
      <c r="G124" s="291" t="s">
        <v>152</v>
      </c>
      <c r="H124" s="292">
        <v>80</v>
      </c>
      <c r="I124" s="301">
        <v>0</v>
      </c>
      <c r="J124" s="293">
        <f t="shared" si="10"/>
        <v>0</v>
      </c>
      <c r="K124" s="290" t="s">
        <v>3</v>
      </c>
      <c r="L124" s="294"/>
      <c r="M124" s="295" t="s">
        <v>3</v>
      </c>
      <c r="N124" s="296" t="s">
        <v>46</v>
      </c>
      <c r="O124" s="297">
        <v>0</v>
      </c>
      <c r="P124" s="297">
        <f t="shared" si="11"/>
        <v>0</v>
      </c>
      <c r="Q124" s="297">
        <v>0</v>
      </c>
      <c r="R124" s="297">
        <f t="shared" si="12"/>
        <v>0</v>
      </c>
      <c r="S124" s="297">
        <v>0</v>
      </c>
      <c r="T124" s="297">
        <f t="shared" si="13"/>
        <v>0</v>
      </c>
      <c r="U124" s="298" t="s">
        <v>3</v>
      </c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  <c r="AR124" s="299" t="s">
        <v>126</v>
      </c>
      <c r="AT124" s="299" t="s">
        <v>118</v>
      </c>
      <c r="AU124" s="299" t="s">
        <v>83</v>
      </c>
      <c r="AY124" s="201" t="s">
        <v>121</v>
      </c>
      <c r="BE124" s="300">
        <f t="shared" si="14"/>
        <v>0</v>
      </c>
      <c r="BF124" s="300">
        <f t="shared" si="15"/>
        <v>0</v>
      </c>
      <c r="BG124" s="300">
        <f t="shared" si="16"/>
        <v>0</v>
      </c>
      <c r="BH124" s="300">
        <f t="shared" si="17"/>
        <v>0</v>
      </c>
      <c r="BI124" s="300">
        <f t="shared" si="18"/>
        <v>0</v>
      </c>
      <c r="BJ124" s="201" t="s">
        <v>9</v>
      </c>
      <c r="BK124" s="300">
        <f t="shared" si="19"/>
        <v>0</v>
      </c>
      <c r="BL124" s="201" t="s">
        <v>126</v>
      </c>
      <c r="BM124" s="299" t="s">
        <v>231</v>
      </c>
    </row>
    <row r="125" spans="1:65" s="213" customFormat="1" ht="13.9" customHeight="1">
      <c r="A125" s="210"/>
      <c r="B125" s="211"/>
      <c r="C125" s="288" t="s">
        <v>232</v>
      </c>
      <c r="D125" s="288" t="s">
        <v>118</v>
      </c>
      <c r="E125" s="289" t="s">
        <v>168</v>
      </c>
      <c r="F125" s="290" t="s">
        <v>169</v>
      </c>
      <c r="G125" s="291" t="s">
        <v>152</v>
      </c>
      <c r="H125" s="292">
        <v>1180</v>
      </c>
      <c r="I125" s="301">
        <v>0</v>
      </c>
      <c r="J125" s="293">
        <f t="shared" si="10"/>
        <v>0</v>
      </c>
      <c r="K125" s="290" t="s">
        <v>3</v>
      </c>
      <c r="L125" s="294"/>
      <c r="M125" s="295" t="s">
        <v>3</v>
      </c>
      <c r="N125" s="296" t="s">
        <v>46</v>
      </c>
      <c r="O125" s="297">
        <v>0</v>
      </c>
      <c r="P125" s="297">
        <f t="shared" si="11"/>
        <v>0</v>
      </c>
      <c r="Q125" s="297">
        <v>0</v>
      </c>
      <c r="R125" s="297">
        <f t="shared" si="12"/>
        <v>0</v>
      </c>
      <c r="S125" s="297">
        <v>0</v>
      </c>
      <c r="T125" s="297">
        <f t="shared" si="13"/>
        <v>0</v>
      </c>
      <c r="U125" s="298" t="s">
        <v>3</v>
      </c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/>
      <c r="AR125" s="299" t="s">
        <v>126</v>
      </c>
      <c r="AT125" s="299" t="s">
        <v>118</v>
      </c>
      <c r="AU125" s="299" t="s">
        <v>83</v>
      </c>
      <c r="AY125" s="201" t="s">
        <v>121</v>
      </c>
      <c r="BE125" s="300">
        <f t="shared" si="14"/>
        <v>0</v>
      </c>
      <c r="BF125" s="300">
        <f t="shared" si="15"/>
        <v>0</v>
      </c>
      <c r="BG125" s="300">
        <f t="shared" si="16"/>
        <v>0</v>
      </c>
      <c r="BH125" s="300">
        <f t="shared" si="17"/>
        <v>0</v>
      </c>
      <c r="BI125" s="300">
        <f t="shared" si="18"/>
        <v>0</v>
      </c>
      <c r="BJ125" s="201" t="s">
        <v>9</v>
      </c>
      <c r="BK125" s="300">
        <f t="shared" si="19"/>
        <v>0</v>
      </c>
      <c r="BL125" s="201" t="s">
        <v>126</v>
      </c>
      <c r="BM125" s="299" t="s">
        <v>233</v>
      </c>
    </row>
    <row r="126" spans="1:65" s="213" customFormat="1" ht="13.9" customHeight="1">
      <c r="A126" s="210"/>
      <c r="B126" s="211"/>
      <c r="C126" s="288" t="s">
        <v>190</v>
      </c>
      <c r="D126" s="288" t="s">
        <v>118</v>
      </c>
      <c r="E126" s="289" t="s">
        <v>234</v>
      </c>
      <c r="F126" s="290" t="s">
        <v>235</v>
      </c>
      <c r="G126" s="291" t="s">
        <v>152</v>
      </c>
      <c r="H126" s="292">
        <v>160</v>
      </c>
      <c r="I126" s="301">
        <v>0</v>
      </c>
      <c r="J126" s="293">
        <f t="shared" si="10"/>
        <v>0</v>
      </c>
      <c r="K126" s="290" t="s">
        <v>3</v>
      </c>
      <c r="L126" s="294"/>
      <c r="M126" s="295" t="s">
        <v>3</v>
      </c>
      <c r="N126" s="296" t="s">
        <v>46</v>
      </c>
      <c r="O126" s="297">
        <v>0</v>
      </c>
      <c r="P126" s="297">
        <f t="shared" si="11"/>
        <v>0</v>
      </c>
      <c r="Q126" s="297">
        <v>0</v>
      </c>
      <c r="R126" s="297">
        <f t="shared" si="12"/>
        <v>0</v>
      </c>
      <c r="S126" s="297">
        <v>0</v>
      </c>
      <c r="T126" s="297">
        <f t="shared" si="13"/>
        <v>0</v>
      </c>
      <c r="U126" s="298" t="s">
        <v>3</v>
      </c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  <c r="AR126" s="299" t="s">
        <v>126</v>
      </c>
      <c r="AT126" s="299" t="s">
        <v>118</v>
      </c>
      <c r="AU126" s="299" t="s">
        <v>83</v>
      </c>
      <c r="AY126" s="201" t="s">
        <v>121</v>
      </c>
      <c r="BE126" s="300">
        <f t="shared" si="14"/>
        <v>0</v>
      </c>
      <c r="BF126" s="300">
        <f t="shared" si="15"/>
        <v>0</v>
      </c>
      <c r="BG126" s="300">
        <f t="shared" si="16"/>
        <v>0</v>
      </c>
      <c r="BH126" s="300">
        <f t="shared" si="17"/>
        <v>0</v>
      </c>
      <c r="BI126" s="300">
        <f t="shared" si="18"/>
        <v>0</v>
      </c>
      <c r="BJ126" s="201" t="s">
        <v>9</v>
      </c>
      <c r="BK126" s="300">
        <f t="shared" si="19"/>
        <v>0</v>
      </c>
      <c r="BL126" s="201" t="s">
        <v>126</v>
      </c>
      <c r="BM126" s="299" t="s">
        <v>141</v>
      </c>
    </row>
    <row r="127" spans="1:65" s="213" customFormat="1" ht="13.9" customHeight="1">
      <c r="A127" s="210"/>
      <c r="B127" s="211"/>
      <c r="C127" s="288" t="s">
        <v>236</v>
      </c>
      <c r="D127" s="288" t="s">
        <v>118</v>
      </c>
      <c r="E127" s="289" t="s">
        <v>237</v>
      </c>
      <c r="F127" s="290" t="s">
        <v>238</v>
      </c>
      <c r="G127" s="291" t="s">
        <v>152</v>
      </c>
      <c r="H127" s="292">
        <v>110</v>
      </c>
      <c r="I127" s="301">
        <v>0</v>
      </c>
      <c r="J127" s="293">
        <f t="shared" si="10"/>
        <v>0</v>
      </c>
      <c r="K127" s="290" t="s">
        <v>3</v>
      </c>
      <c r="L127" s="294"/>
      <c r="M127" s="295" t="s">
        <v>3</v>
      </c>
      <c r="N127" s="296" t="s">
        <v>46</v>
      </c>
      <c r="O127" s="297">
        <v>0</v>
      </c>
      <c r="P127" s="297">
        <f t="shared" si="11"/>
        <v>0</v>
      </c>
      <c r="Q127" s="297">
        <v>0</v>
      </c>
      <c r="R127" s="297">
        <f t="shared" si="12"/>
        <v>0</v>
      </c>
      <c r="S127" s="297">
        <v>0</v>
      </c>
      <c r="T127" s="297">
        <f t="shared" si="13"/>
        <v>0</v>
      </c>
      <c r="U127" s="298" t="s">
        <v>3</v>
      </c>
      <c r="V127" s="210"/>
      <c r="W127" s="210"/>
      <c r="X127" s="210"/>
      <c r="Y127" s="210"/>
      <c r="Z127" s="210"/>
      <c r="AA127" s="210"/>
      <c r="AB127" s="210"/>
      <c r="AC127" s="210"/>
      <c r="AD127" s="210"/>
      <c r="AE127" s="210"/>
      <c r="AR127" s="299" t="s">
        <v>126</v>
      </c>
      <c r="AT127" s="299" t="s">
        <v>118</v>
      </c>
      <c r="AU127" s="299" t="s">
        <v>83</v>
      </c>
      <c r="AY127" s="201" t="s">
        <v>121</v>
      </c>
      <c r="BE127" s="300">
        <f t="shared" si="14"/>
        <v>0</v>
      </c>
      <c r="BF127" s="300">
        <f t="shared" si="15"/>
        <v>0</v>
      </c>
      <c r="BG127" s="300">
        <f t="shared" si="16"/>
        <v>0</v>
      </c>
      <c r="BH127" s="300">
        <f t="shared" si="17"/>
        <v>0</v>
      </c>
      <c r="BI127" s="300">
        <f t="shared" si="18"/>
        <v>0</v>
      </c>
      <c r="BJ127" s="201" t="s">
        <v>9</v>
      </c>
      <c r="BK127" s="300">
        <f t="shared" si="19"/>
        <v>0</v>
      </c>
      <c r="BL127" s="201" t="s">
        <v>126</v>
      </c>
      <c r="BM127" s="299" t="s">
        <v>239</v>
      </c>
    </row>
    <row r="128" spans="1:65" s="213" customFormat="1" ht="13.9" customHeight="1">
      <c r="A128" s="210"/>
      <c r="B128" s="211"/>
      <c r="C128" s="288" t="s">
        <v>194</v>
      </c>
      <c r="D128" s="288" t="s">
        <v>118</v>
      </c>
      <c r="E128" s="289" t="s">
        <v>179</v>
      </c>
      <c r="F128" s="290" t="s">
        <v>180</v>
      </c>
      <c r="G128" s="291" t="s">
        <v>125</v>
      </c>
      <c r="H128" s="292">
        <v>110</v>
      </c>
      <c r="I128" s="301">
        <v>0</v>
      </c>
      <c r="J128" s="293">
        <f t="shared" si="10"/>
        <v>0</v>
      </c>
      <c r="K128" s="290" t="s">
        <v>3</v>
      </c>
      <c r="L128" s="294"/>
      <c r="M128" s="295" t="s">
        <v>3</v>
      </c>
      <c r="N128" s="296" t="s">
        <v>46</v>
      </c>
      <c r="O128" s="297">
        <v>0</v>
      </c>
      <c r="P128" s="297">
        <f t="shared" si="11"/>
        <v>0</v>
      </c>
      <c r="Q128" s="297">
        <v>0</v>
      </c>
      <c r="R128" s="297">
        <f t="shared" si="12"/>
        <v>0</v>
      </c>
      <c r="S128" s="297">
        <v>0</v>
      </c>
      <c r="T128" s="297">
        <f t="shared" si="13"/>
        <v>0</v>
      </c>
      <c r="U128" s="298" t="s">
        <v>3</v>
      </c>
      <c r="V128" s="210"/>
      <c r="W128" s="210"/>
      <c r="X128" s="210"/>
      <c r="Y128" s="210"/>
      <c r="Z128" s="210"/>
      <c r="AA128" s="210"/>
      <c r="AB128" s="210"/>
      <c r="AC128" s="210"/>
      <c r="AD128" s="210"/>
      <c r="AE128" s="210"/>
      <c r="AR128" s="299" t="s">
        <v>126</v>
      </c>
      <c r="AT128" s="299" t="s">
        <v>118</v>
      </c>
      <c r="AU128" s="299" t="s">
        <v>83</v>
      </c>
      <c r="AY128" s="201" t="s">
        <v>121</v>
      </c>
      <c r="BE128" s="300">
        <f t="shared" si="14"/>
        <v>0</v>
      </c>
      <c r="BF128" s="300">
        <f t="shared" si="15"/>
        <v>0</v>
      </c>
      <c r="BG128" s="300">
        <f t="shared" si="16"/>
        <v>0</v>
      </c>
      <c r="BH128" s="300">
        <f t="shared" si="17"/>
        <v>0</v>
      </c>
      <c r="BI128" s="300">
        <f t="shared" si="18"/>
        <v>0</v>
      </c>
      <c r="BJ128" s="201" t="s">
        <v>9</v>
      </c>
      <c r="BK128" s="300">
        <f t="shared" si="19"/>
        <v>0</v>
      </c>
      <c r="BL128" s="201" t="s">
        <v>126</v>
      </c>
      <c r="BM128" s="299" t="s">
        <v>240</v>
      </c>
    </row>
    <row r="129" spans="1:65" s="213" customFormat="1" ht="13.9" customHeight="1">
      <c r="A129" s="210"/>
      <c r="B129" s="211"/>
      <c r="C129" s="288" t="s">
        <v>241</v>
      </c>
      <c r="D129" s="288" t="s">
        <v>118</v>
      </c>
      <c r="E129" s="289" t="s">
        <v>182</v>
      </c>
      <c r="F129" s="290" t="s">
        <v>183</v>
      </c>
      <c r="G129" s="291" t="s">
        <v>152</v>
      </c>
      <c r="H129" s="292">
        <v>20</v>
      </c>
      <c r="I129" s="301">
        <v>0</v>
      </c>
      <c r="J129" s="293">
        <f t="shared" si="10"/>
        <v>0</v>
      </c>
      <c r="K129" s="290" t="s">
        <v>3</v>
      </c>
      <c r="L129" s="294"/>
      <c r="M129" s="295" t="s">
        <v>3</v>
      </c>
      <c r="N129" s="296" t="s">
        <v>46</v>
      </c>
      <c r="O129" s="297">
        <v>0</v>
      </c>
      <c r="P129" s="297">
        <f t="shared" si="11"/>
        <v>0</v>
      </c>
      <c r="Q129" s="297">
        <v>0</v>
      </c>
      <c r="R129" s="297">
        <f t="shared" si="12"/>
        <v>0</v>
      </c>
      <c r="S129" s="297">
        <v>0</v>
      </c>
      <c r="T129" s="297">
        <f t="shared" si="13"/>
        <v>0</v>
      </c>
      <c r="U129" s="298" t="s">
        <v>3</v>
      </c>
      <c r="V129" s="210"/>
      <c r="W129" s="210"/>
      <c r="X129" s="210"/>
      <c r="Y129" s="210"/>
      <c r="Z129" s="210"/>
      <c r="AA129" s="210"/>
      <c r="AB129" s="210"/>
      <c r="AC129" s="210"/>
      <c r="AD129" s="210"/>
      <c r="AE129" s="210"/>
      <c r="AR129" s="299" t="s">
        <v>126</v>
      </c>
      <c r="AT129" s="299" t="s">
        <v>118</v>
      </c>
      <c r="AU129" s="299" t="s">
        <v>83</v>
      </c>
      <c r="AY129" s="201" t="s">
        <v>121</v>
      </c>
      <c r="BE129" s="300">
        <f t="shared" si="14"/>
        <v>0</v>
      </c>
      <c r="BF129" s="300">
        <f t="shared" si="15"/>
        <v>0</v>
      </c>
      <c r="BG129" s="300">
        <f t="shared" si="16"/>
        <v>0</v>
      </c>
      <c r="BH129" s="300">
        <f t="shared" si="17"/>
        <v>0</v>
      </c>
      <c r="BI129" s="300">
        <f t="shared" si="18"/>
        <v>0</v>
      </c>
      <c r="BJ129" s="201" t="s">
        <v>9</v>
      </c>
      <c r="BK129" s="300">
        <f t="shared" si="19"/>
        <v>0</v>
      </c>
      <c r="BL129" s="201" t="s">
        <v>126</v>
      </c>
      <c r="BM129" s="299" t="s">
        <v>242</v>
      </c>
    </row>
    <row r="130" spans="1:65" s="213" customFormat="1" ht="13.9" customHeight="1">
      <c r="A130" s="210"/>
      <c r="B130" s="211"/>
      <c r="C130" s="288" t="s">
        <v>197</v>
      </c>
      <c r="D130" s="288" t="s">
        <v>118</v>
      </c>
      <c r="E130" s="289" t="s">
        <v>185</v>
      </c>
      <c r="F130" s="290" t="s">
        <v>186</v>
      </c>
      <c r="G130" s="291" t="s">
        <v>152</v>
      </c>
      <c r="H130" s="292">
        <v>20</v>
      </c>
      <c r="I130" s="301">
        <v>0</v>
      </c>
      <c r="J130" s="293">
        <f t="shared" si="10"/>
        <v>0</v>
      </c>
      <c r="K130" s="290" t="s">
        <v>3</v>
      </c>
      <c r="L130" s="294"/>
      <c r="M130" s="295" t="s">
        <v>3</v>
      </c>
      <c r="N130" s="296" t="s">
        <v>46</v>
      </c>
      <c r="O130" s="297">
        <v>0</v>
      </c>
      <c r="P130" s="297">
        <f t="shared" si="11"/>
        <v>0</v>
      </c>
      <c r="Q130" s="297">
        <v>0</v>
      </c>
      <c r="R130" s="297">
        <f t="shared" si="12"/>
        <v>0</v>
      </c>
      <c r="S130" s="297">
        <v>0</v>
      </c>
      <c r="T130" s="297">
        <f t="shared" si="13"/>
        <v>0</v>
      </c>
      <c r="U130" s="298" t="s">
        <v>3</v>
      </c>
      <c r="V130" s="210"/>
      <c r="W130" s="210"/>
      <c r="X130" s="210"/>
      <c r="Y130" s="210"/>
      <c r="Z130" s="210"/>
      <c r="AA130" s="210"/>
      <c r="AB130" s="210"/>
      <c r="AC130" s="210"/>
      <c r="AD130" s="210"/>
      <c r="AE130" s="210"/>
      <c r="AR130" s="299" t="s">
        <v>126</v>
      </c>
      <c r="AT130" s="299" t="s">
        <v>118</v>
      </c>
      <c r="AU130" s="299" t="s">
        <v>83</v>
      </c>
      <c r="AY130" s="201" t="s">
        <v>121</v>
      </c>
      <c r="BE130" s="300">
        <f t="shared" si="14"/>
        <v>0</v>
      </c>
      <c r="BF130" s="300">
        <f t="shared" si="15"/>
        <v>0</v>
      </c>
      <c r="BG130" s="300">
        <f t="shared" si="16"/>
        <v>0</v>
      </c>
      <c r="BH130" s="300">
        <f t="shared" si="17"/>
        <v>0</v>
      </c>
      <c r="BI130" s="300">
        <f t="shared" si="18"/>
        <v>0</v>
      </c>
      <c r="BJ130" s="201" t="s">
        <v>9</v>
      </c>
      <c r="BK130" s="300">
        <f t="shared" si="19"/>
        <v>0</v>
      </c>
      <c r="BL130" s="201" t="s">
        <v>126</v>
      </c>
      <c r="BM130" s="299" t="s">
        <v>243</v>
      </c>
    </row>
    <row r="131" spans="1:65" s="213" customFormat="1" ht="13.9" customHeight="1">
      <c r="A131" s="210"/>
      <c r="B131" s="211"/>
      <c r="C131" s="288" t="s">
        <v>244</v>
      </c>
      <c r="D131" s="288" t="s">
        <v>118</v>
      </c>
      <c r="E131" s="289" t="s">
        <v>188</v>
      </c>
      <c r="F131" s="290" t="s">
        <v>189</v>
      </c>
      <c r="G131" s="291" t="s">
        <v>125</v>
      </c>
      <c r="H131" s="292">
        <v>20</v>
      </c>
      <c r="I131" s="301">
        <v>0</v>
      </c>
      <c r="J131" s="293">
        <f t="shared" ref="J131:J153" si="20">ROUND(I131*H131,0)</f>
        <v>0</v>
      </c>
      <c r="K131" s="290" t="s">
        <v>3</v>
      </c>
      <c r="L131" s="294"/>
      <c r="M131" s="295" t="s">
        <v>3</v>
      </c>
      <c r="N131" s="296" t="s">
        <v>46</v>
      </c>
      <c r="O131" s="297">
        <v>0</v>
      </c>
      <c r="P131" s="297">
        <f t="shared" ref="P131:P153" si="21">O131*H131</f>
        <v>0</v>
      </c>
      <c r="Q131" s="297">
        <v>0</v>
      </c>
      <c r="R131" s="297">
        <f t="shared" ref="R131:R153" si="22">Q131*H131</f>
        <v>0</v>
      </c>
      <c r="S131" s="297">
        <v>0</v>
      </c>
      <c r="T131" s="297">
        <f t="shared" ref="T131:T153" si="23">S131*H131</f>
        <v>0</v>
      </c>
      <c r="U131" s="298" t="s">
        <v>3</v>
      </c>
      <c r="V131" s="210"/>
      <c r="W131" s="210"/>
      <c r="X131" s="210"/>
      <c r="Y131" s="210"/>
      <c r="Z131" s="210"/>
      <c r="AA131" s="210"/>
      <c r="AB131" s="210"/>
      <c r="AC131" s="210"/>
      <c r="AD131" s="210"/>
      <c r="AE131" s="210"/>
      <c r="AR131" s="299" t="s">
        <v>126</v>
      </c>
      <c r="AT131" s="299" t="s">
        <v>118</v>
      </c>
      <c r="AU131" s="299" t="s">
        <v>83</v>
      </c>
      <c r="AY131" s="201" t="s">
        <v>121</v>
      </c>
      <c r="BE131" s="300">
        <f t="shared" ref="BE131:BE153" si="24">IF(N131="základní",J131,0)</f>
        <v>0</v>
      </c>
      <c r="BF131" s="300">
        <f t="shared" ref="BF131:BF153" si="25">IF(N131="snížená",J131,0)</f>
        <v>0</v>
      </c>
      <c r="BG131" s="300">
        <f t="shared" ref="BG131:BG153" si="26">IF(N131="zákl. přenesená",J131,0)</f>
        <v>0</v>
      </c>
      <c r="BH131" s="300">
        <f t="shared" ref="BH131:BH153" si="27">IF(N131="sníž. přenesená",J131,0)</f>
        <v>0</v>
      </c>
      <c r="BI131" s="300">
        <f t="shared" ref="BI131:BI153" si="28">IF(N131="nulová",J131,0)</f>
        <v>0</v>
      </c>
      <c r="BJ131" s="201" t="s">
        <v>9</v>
      </c>
      <c r="BK131" s="300">
        <f t="shared" ref="BK131:BK153" si="29">ROUND(I131*H131,0)</f>
        <v>0</v>
      </c>
      <c r="BL131" s="201" t="s">
        <v>126</v>
      </c>
      <c r="BM131" s="299" t="s">
        <v>245</v>
      </c>
    </row>
    <row r="132" spans="1:65" s="213" customFormat="1" ht="13.9" customHeight="1">
      <c r="A132" s="210"/>
      <c r="B132" s="211"/>
      <c r="C132" s="288" t="s">
        <v>201</v>
      </c>
      <c r="D132" s="288" t="s">
        <v>118</v>
      </c>
      <c r="E132" s="289" t="s">
        <v>192</v>
      </c>
      <c r="F132" s="290" t="s">
        <v>193</v>
      </c>
      <c r="G132" s="291" t="s">
        <v>152</v>
      </c>
      <c r="H132" s="292">
        <v>200</v>
      </c>
      <c r="I132" s="301">
        <v>0</v>
      </c>
      <c r="J132" s="293">
        <f t="shared" si="20"/>
        <v>0</v>
      </c>
      <c r="K132" s="290" t="s">
        <v>3</v>
      </c>
      <c r="L132" s="294"/>
      <c r="M132" s="295" t="s">
        <v>3</v>
      </c>
      <c r="N132" s="296" t="s">
        <v>46</v>
      </c>
      <c r="O132" s="297">
        <v>0</v>
      </c>
      <c r="P132" s="297">
        <f t="shared" si="21"/>
        <v>0</v>
      </c>
      <c r="Q132" s="297">
        <v>0</v>
      </c>
      <c r="R132" s="297">
        <f t="shared" si="22"/>
        <v>0</v>
      </c>
      <c r="S132" s="297">
        <v>0</v>
      </c>
      <c r="T132" s="297">
        <f t="shared" si="23"/>
        <v>0</v>
      </c>
      <c r="U132" s="298" t="s">
        <v>3</v>
      </c>
      <c r="V132" s="210"/>
      <c r="W132" s="210"/>
      <c r="X132" s="210"/>
      <c r="Y132" s="210"/>
      <c r="Z132" s="210"/>
      <c r="AA132" s="210"/>
      <c r="AB132" s="210"/>
      <c r="AC132" s="210"/>
      <c r="AD132" s="210"/>
      <c r="AE132" s="210"/>
      <c r="AR132" s="299" t="s">
        <v>126</v>
      </c>
      <c r="AT132" s="299" t="s">
        <v>118</v>
      </c>
      <c r="AU132" s="299" t="s">
        <v>83</v>
      </c>
      <c r="AY132" s="201" t="s">
        <v>121</v>
      </c>
      <c r="BE132" s="300">
        <f t="shared" si="24"/>
        <v>0</v>
      </c>
      <c r="BF132" s="300">
        <f t="shared" si="25"/>
        <v>0</v>
      </c>
      <c r="BG132" s="300">
        <f t="shared" si="26"/>
        <v>0</v>
      </c>
      <c r="BH132" s="300">
        <f t="shared" si="27"/>
        <v>0</v>
      </c>
      <c r="BI132" s="300">
        <f t="shared" si="28"/>
        <v>0</v>
      </c>
      <c r="BJ132" s="201" t="s">
        <v>9</v>
      </c>
      <c r="BK132" s="300">
        <f t="shared" si="29"/>
        <v>0</v>
      </c>
      <c r="BL132" s="201" t="s">
        <v>126</v>
      </c>
      <c r="BM132" s="299" t="s">
        <v>246</v>
      </c>
    </row>
    <row r="133" spans="1:65" s="213" customFormat="1" ht="13.9" customHeight="1">
      <c r="A133" s="210"/>
      <c r="B133" s="211"/>
      <c r="C133" s="288" t="s">
        <v>247</v>
      </c>
      <c r="D133" s="288" t="s">
        <v>118</v>
      </c>
      <c r="E133" s="289" t="s">
        <v>202</v>
      </c>
      <c r="F133" s="290" t="s">
        <v>203</v>
      </c>
      <c r="G133" s="291" t="s">
        <v>125</v>
      </c>
      <c r="H133" s="292">
        <v>1</v>
      </c>
      <c r="I133" s="301">
        <v>0</v>
      </c>
      <c r="J133" s="293">
        <f t="shared" si="20"/>
        <v>0</v>
      </c>
      <c r="K133" s="290" t="s">
        <v>3</v>
      </c>
      <c r="L133" s="294"/>
      <c r="M133" s="295" t="s">
        <v>3</v>
      </c>
      <c r="N133" s="296" t="s">
        <v>46</v>
      </c>
      <c r="O133" s="297">
        <v>0</v>
      </c>
      <c r="P133" s="297">
        <f t="shared" si="21"/>
        <v>0</v>
      </c>
      <c r="Q133" s="297">
        <v>0</v>
      </c>
      <c r="R133" s="297">
        <f t="shared" si="22"/>
        <v>0</v>
      </c>
      <c r="S133" s="297">
        <v>0</v>
      </c>
      <c r="T133" s="297">
        <f t="shared" si="23"/>
        <v>0</v>
      </c>
      <c r="U133" s="298" t="s">
        <v>3</v>
      </c>
      <c r="V133" s="210"/>
      <c r="W133" s="210"/>
      <c r="X133" s="210"/>
      <c r="Y133" s="210"/>
      <c r="Z133" s="210"/>
      <c r="AA133" s="210"/>
      <c r="AB133" s="210"/>
      <c r="AC133" s="210"/>
      <c r="AD133" s="210"/>
      <c r="AE133" s="210"/>
      <c r="AR133" s="299" t="s">
        <v>126</v>
      </c>
      <c r="AT133" s="299" t="s">
        <v>118</v>
      </c>
      <c r="AU133" s="299" t="s">
        <v>83</v>
      </c>
      <c r="AY133" s="201" t="s">
        <v>121</v>
      </c>
      <c r="BE133" s="300">
        <f t="shared" si="24"/>
        <v>0</v>
      </c>
      <c r="BF133" s="300">
        <f t="shared" si="25"/>
        <v>0</v>
      </c>
      <c r="BG133" s="300">
        <f t="shared" si="26"/>
        <v>0</v>
      </c>
      <c r="BH133" s="300">
        <f t="shared" si="27"/>
        <v>0</v>
      </c>
      <c r="BI133" s="300">
        <f t="shared" si="28"/>
        <v>0</v>
      </c>
      <c r="BJ133" s="201" t="s">
        <v>9</v>
      </c>
      <c r="BK133" s="300">
        <f t="shared" si="29"/>
        <v>0</v>
      </c>
      <c r="BL133" s="201" t="s">
        <v>126</v>
      </c>
      <c r="BM133" s="299" t="s">
        <v>248</v>
      </c>
    </row>
    <row r="134" spans="1:65" s="213" customFormat="1" ht="13.9" customHeight="1">
      <c r="A134" s="210"/>
      <c r="B134" s="211"/>
      <c r="C134" s="288" t="s">
        <v>204</v>
      </c>
      <c r="D134" s="288" t="s">
        <v>118</v>
      </c>
      <c r="E134" s="289" t="s">
        <v>205</v>
      </c>
      <c r="F134" s="290" t="s">
        <v>206</v>
      </c>
      <c r="G134" s="291" t="s">
        <v>125</v>
      </c>
      <c r="H134" s="292">
        <v>50</v>
      </c>
      <c r="I134" s="301">
        <v>0</v>
      </c>
      <c r="J134" s="293">
        <f t="shared" si="20"/>
        <v>0</v>
      </c>
      <c r="K134" s="290" t="s">
        <v>3</v>
      </c>
      <c r="L134" s="294"/>
      <c r="M134" s="295" t="s">
        <v>3</v>
      </c>
      <c r="N134" s="296" t="s">
        <v>46</v>
      </c>
      <c r="O134" s="297">
        <v>0</v>
      </c>
      <c r="P134" s="297">
        <f t="shared" si="21"/>
        <v>0</v>
      </c>
      <c r="Q134" s="297">
        <v>0</v>
      </c>
      <c r="R134" s="297">
        <f t="shared" si="22"/>
        <v>0</v>
      </c>
      <c r="S134" s="297">
        <v>0</v>
      </c>
      <c r="T134" s="297">
        <f t="shared" si="23"/>
        <v>0</v>
      </c>
      <c r="U134" s="298" t="s">
        <v>3</v>
      </c>
      <c r="V134" s="210"/>
      <c r="W134" s="210"/>
      <c r="X134" s="210"/>
      <c r="Y134" s="210"/>
      <c r="Z134" s="210"/>
      <c r="AA134" s="210"/>
      <c r="AB134" s="210"/>
      <c r="AC134" s="210"/>
      <c r="AD134" s="210"/>
      <c r="AE134" s="210"/>
      <c r="AR134" s="299" t="s">
        <v>126</v>
      </c>
      <c r="AT134" s="299" t="s">
        <v>118</v>
      </c>
      <c r="AU134" s="299" t="s">
        <v>83</v>
      </c>
      <c r="AY134" s="201" t="s">
        <v>121</v>
      </c>
      <c r="BE134" s="300">
        <f t="shared" si="24"/>
        <v>0</v>
      </c>
      <c r="BF134" s="300">
        <f t="shared" si="25"/>
        <v>0</v>
      </c>
      <c r="BG134" s="300">
        <f t="shared" si="26"/>
        <v>0</v>
      </c>
      <c r="BH134" s="300">
        <f t="shared" si="27"/>
        <v>0</v>
      </c>
      <c r="BI134" s="300">
        <f t="shared" si="28"/>
        <v>0</v>
      </c>
      <c r="BJ134" s="201" t="s">
        <v>9</v>
      </c>
      <c r="BK134" s="300">
        <f t="shared" si="29"/>
        <v>0</v>
      </c>
      <c r="BL134" s="201" t="s">
        <v>126</v>
      </c>
      <c r="BM134" s="299" t="s">
        <v>249</v>
      </c>
    </row>
    <row r="135" spans="1:65" s="213" customFormat="1" ht="13.9" customHeight="1">
      <c r="A135" s="210"/>
      <c r="B135" s="211"/>
      <c r="C135" s="288" t="s">
        <v>250</v>
      </c>
      <c r="D135" s="288" t="s">
        <v>118</v>
      </c>
      <c r="E135" s="289" t="s">
        <v>208</v>
      </c>
      <c r="F135" s="290" t="s">
        <v>209</v>
      </c>
      <c r="G135" s="291" t="s">
        <v>125</v>
      </c>
      <c r="H135" s="292">
        <v>50</v>
      </c>
      <c r="I135" s="301">
        <v>0</v>
      </c>
      <c r="J135" s="293">
        <f t="shared" si="20"/>
        <v>0</v>
      </c>
      <c r="K135" s="290" t="s">
        <v>3</v>
      </c>
      <c r="L135" s="294"/>
      <c r="M135" s="295" t="s">
        <v>3</v>
      </c>
      <c r="N135" s="296" t="s">
        <v>46</v>
      </c>
      <c r="O135" s="297">
        <v>0</v>
      </c>
      <c r="P135" s="297">
        <f t="shared" si="21"/>
        <v>0</v>
      </c>
      <c r="Q135" s="297">
        <v>0</v>
      </c>
      <c r="R135" s="297">
        <f t="shared" si="22"/>
        <v>0</v>
      </c>
      <c r="S135" s="297">
        <v>0</v>
      </c>
      <c r="T135" s="297">
        <f t="shared" si="23"/>
        <v>0</v>
      </c>
      <c r="U135" s="298" t="s">
        <v>3</v>
      </c>
      <c r="V135" s="210"/>
      <c r="W135" s="210"/>
      <c r="X135" s="210"/>
      <c r="Y135" s="210"/>
      <c r="Z135" s="210"/>
      <c r="AA135" s="210"/>
      <c r="AB135" s="210"/>
      <c r="AC135" s="210"/>
      <c r="AD135" s="210"/>
      <c r="AE135" s="210"/>
      <c r="AR135" s="299" t="s">
        <v>126</v>
      </c>
      <c r="AT135" s="299" t="s">
        <v>118</v>
      </c>
      <c r="AU135" s="299" t="s">
        <v>83</v>
      </c>
      <c r="AY135" s="201" t="s">
        <v>121</v>
      </c>
      <c r="BE135" s="300">
        <f t="shared" si="24"/>
        <v>0</v>
      </c>
      <c r="BF135" s="300">
        <f t="shared" si="25"/>
        <v>0</v>
      </c>
      <c r="BG135" s="300">
        <f t="shared" si="26"/>
        <v>0</v>
      </c>
      <c r="BH135" s="300">
        <f t="shared" si="27"/>
        <v>0</v>
      </c>
      <c r="BI135" s="300">
        <f t="shared" si="28"/>
        <v>0</v>
      </c>
      <c r="BJ135" s="201" t="s">
        <v>9</v>
      </c>
      <c r="BK135" s="300">
        <f t="shared" si="29"/>
        <v>0</v>
      </c>
      <c r="BL135" s="201" t="s">
        <v>126</v>
      </c>
      <c r="BM135" s="299" t="s">
        <v>251</v>
      </c>
    </row>
    <row r="136" spans="1:65" s="213" customFormat="1" ht="13.9" customHeight="1">
      <c r="A136" s="210"/>
      <c r="B136" s="211"/>
      <c r="C136" s="288" t="s">
        <v>207</v>
      </c>
      <c r="D136" s="288" t="s">
        <v>118</v>
      </c>
      <c r="E136" s="289" t="s">
        <v>215</v>
      </c>
      <c r="F136" s="290" t="s">
        <v>216</v>
      </c>
      <c r="G136" s="291" t="s">
        <v>125</v>
      </c>
      <c r="H136" s="292">
        <v>50</v>
      </c>
      <c r="I136" s="301">
        <v>0</v>
      </c>
      <c r="J136" s="293">
        <f t="shared" si="20"/>
        <v>0</v>
      </c>
      <c r="K136" s="290" t="s">
        <v>3</v>
      </c>
      <c r="L136" s="294"/>
      <c r="M136" s="295" t="s">
        <v>3</v>
      </c>
      <c r="N136" s="296" t="s">
        <v>46</v>
      </c>
      <c r="O136" s="297">
        <v>0</v>
      </c>
      <c r="P136" s="297">
        <f t="shared" si="21"/>
        <v>0</v>
      </c>
      <c r="Q136" s="297">
        <v>0</v>
      </c>
      <c r="R136" s="297">
        <f t="shared" si="22"/>
        <v>0</v>
      </c>
      <c r="S136" s="297">
        <v>0</v>
      </c>
      <c r="T136" s="297">
        <f t="shared" si="23"/>
        <v>0</v>
      </c>
      <c r="U136" s="298" t="s">
        <v>3</v>
      </c>
      <c r="V136" s="210"/>
      <c r="W136" s="210"/>
      <c r="X136" s="210"/>
      <c r="Y136" s="210"/>
      <c r="Z136" s="210"/>
      <c r="AA136" s="210"/>
      <c r="AB136" s="210"/>
      <c r="AC136" s="210"/>
      <c r="AD136" s="210"/>
      <c r="AE136" s="210"/>
      <c r="AR136" s="299" t="s">
        <v>126</v>
      </c>
      <c r="AT136" s="299" t="s">
        <v>118</v>
      </c>
      <c r="AU136" s="299" t="s">
        <v>83</v>
      </c>
      <c r="AY136" s="201" t="s">
        <v>121</v>
      </c>
      <c r="BE136" s="300">
        <f t="shared" si="24"/>
        <v>0</v>
      </c>
      <c r="BF136" s="300">
        <f t="shared" si="25"/>
        <v>0</v>
      </c>
      <c r="BG136" s="300">
        <f t="shared" si="26"/>
        <v>0</v>
      </c>
      <c r="BH136" s="300">
        <f t="shared" si="27"/>
        <v>0</v>
      </c>
      <c r="BI136" s="300">
        <f t="shared" si="28"/>
        <v>0</v>
      </c>
      <c r="BJ136" s="201" t="s">
        <v>9</v>
      </c>
      <c r="BK136" s="300">
        <f t="shared" si="29"/>
        <v>0</v>
      </c>
      <c r="BL136" s="201" t="s">
        <v>126</v>
      </c>
      <c r="BM136" s="299" t="s">
        <v>252</v>
      </c>
    </row>
    <row r="137" spans="1:65" s="213" customFormat="1" ht="13.9" customHeight="1">
      <c r="A137" s="210"/>
      <c r="B137" s="211"/>
      <c r="C137" s="288" t="s">
        <v>253</v>
      </c>
      <c r="D137" s="288" t="s">
        <v>118</v>
      </c>
      <c r="E137" s="289" t="s">
        <v>219</v>
      </c>
      <c r="F137" s="290" t="s">
        <v>220</v>
      </c>
      <c r="G137" s="291" t="s">
        <v>221</v>
      </c>
      <c r="H137" s="292">
        <v>2</v>
      </c>
      <c r="I137" s="301">
        <v>0</v>
      </c>
      <c r="J137" s="293">
        <f t="shared" si="20"/>
        <v>0</v>
      </c>
      <c r="K137" s="290" t="s">
        <v>3</v>
      </c>
      <c r="L137" s="294"/>
      <c r="M137" s="295" t="s">
        <v>3</v>
      </c>
      <c r="N137" s="296" t="s">
        <v>46</v>
      </c>
      <c r="O137" s="297">
        <v>0</v>
      </c>
      <c r="P137" s="297">
        <f t="shared" si="21"/>
        <v>0</v>
      </c>
      <c r="Q137" s="297">
        <v>0</v>
      </c>
      <c r="R137" s="297">
        <f t="shared" si="22"/>
        <v>0</v>
      </c>
      <c r="S137" s="297">
        <v>0</v>
      </c>
      <c r="T137" s="297">
        <f t="shared" si="23"/>
        <v>0</v>
      </c>
      <c r="U137" s="298" t="s">
        <v>3</v>
      </c>
      <c r="V137" s="210"/>
      <c r="W137" s="210"/>
      <c r="X137" s="210"/>
      <c r="Y137" s="210"/>
      <c r="Z137" s="210"/>
      <c r="AA137" s="210"/>
      <c r="AB137" s="210"/>
      <c r="AC137" s="210"/>
      <c r="AD137" s="210"/>
      <c r="AE137" s="210"/>
      <c r="AR137" s="299" t="s">
        <v>126</v>
      </c>
      <c r="AT137" s="299" t="s">
        <v>118</v>
      </c>
      <c r="AU137" s="299" t="s">
        <v>83</v>
      </c>
      <c r="AY137" s="201" t="s">
        <v>121</v>
      </c>
      <c r="BE137" s="300">
        <f t="shared" si="24"/>
        <v>0</v>
      </c>
      <c r="BF137" s="300">
        <f t="shared" si="25"/>
        <v>0</v>
      </c>
      <c r="BG137" s="300">
        <f t="shared" si="26"/>
        <v>0</v>
      </c>
      <c r="BH137" s="300">
        <f t="shared" si="27"/>
        <v>0</v>
      </c>
      <c r="BI137" s="300">
        <f t="shared" si="28"/>
        <v>0</v>
      </c>
      <c r="BJ137" s="201" t="s">
        <v>9</v>
      </c>
      <c r="BK137" s="300">
        <f t="shared" si="29"/>
        <v>0</v>
      </c>
      <c r="BL137" s="201" t="s">
        <v>126</v>
      </c>
      <c r="BM137" s="299" t="s">
        <v>254</v>
      </c>
    </row>
    <row r="138" spans="1:65" s="213" customFormat="1" ht="13.9" customHeight="1">
      <c r="A138" s="210"/>
      <c r="B138" s="211"/>
      <c r="C138" s="288" t="s">
        <v>210</v>
      </c>
      <c r="D138" s="288" t="s">
        <v>118</v>
      </c>
      <c r="E138" s="289" t="s">
        <v>158</v>
      </c>
      <c r="F138" s="290" t="s">
        <v>159</v>
      </c>
      <c r="G138" s="291" t="s">
        <v>152</v>
      </c>
      <c r="H138" s="292">
        <v>60</v>
      </c>
      <c r="I138" s="301">
        <v>0</v>
      </c>
      <c r="J138" s="293">
        <f t="shared" si="20"/>
        <v>0</v>
      </c>
      <c r="K138" s="290" t="s">
        <v>3</v>
      </c>
      <c r="L138" s="294"/>
      <c r="M138" s="295" t="s">
        <v>3</v>
      </c>
      <c r="N138" s="296" t="s">
        <v>46</v>
      </c>
      <c r="O138" s="297">
        <v>0</v>
      </c>
      <c r="P138" s="297">
        <f t="shared" si="21"/>
        <v>0</v>
      </c>
      <c r="Q138" s="297">
        <v>0</v>
      </c>
      <c r="R138" s="297">
        <f t="shared" si="22"/>
        <v>0</v>
      </c>
      <c r="S138" s="297">
        <v>0</v>
      </c>
      <c r="T138" s="297">
        <f t="shared" si="23"/>
        <v>0</v>
      </c>
      <c r="U138" s="298" t="s">
        <v>3</v>
      </c>
      <c r="V138" s="210"/>
      <c r="W138" s="210"/>
      <c r="X138" s="210"/>
      <c r="Y138" s="210"/>
      <c r="Z138" s="210"/>
      <c r="AA138" s="210"/>
      <c r="AB138" s="210"/>
      <c r="AC138" s="210"/>
      <c r="AD138" s="210"/>
      <c r="AE138" s="210"/>
      <c r="AR138" s="299" t="s">
        <v>126</v>
      </c>
      <c r="AT138" s="299" t="s">
        <v>118</v>
      </c>
      <c r="AU138" s="299" t="s">
        <v>83</v>
      </c>
      <c r="AY138" s="201" t="s">
        <v>121</v>
      </c>
      <c r="BE138" s="300">
        <f t="shared" si="24"/>
        <v>0</v>
      </c>
      <c r="BF138" s="300">
        <f t="shared" si="25"/>
        <v>0</v>
      </c>
      <c r="BG138" s="300">
        <f t="shared" si="26"/>
        <v>0</v>
      </c>
      <c r="BH138" s="300">
        <f t="shared" si="27"/>
        <v>0</v>
      </c>
      <c r="BI138" s="300">
        <f t="shared" si="28"/>
        <v>0</v>
      </c>
      <c r="BJ138" s="201" t="s">
        <v>9</v>
      </c>
      <c r="BK138" s="300">
        <f t="shared" si="29"/>
        <v>0</v>
      </c>
      <c r="BL138" s="201" t="s">
        <v>126</v>
      </c>
      <c r="BM138" s="299" t="s">
        <v>255</v>
      </c>
    </row>
    <row r="139" spans="1:65" s="213" customFormat="1" ht="13.9" customHeight="1">
      <c r="A139" s="210"/>
      <c r="B139" s="211"/>
      <c r="C139" s="288" t="s">
        <v>256</v>
      </c>
      <c r="D139" s="288" t="s">
        <v>118</v>
      </c>
      <c r="E139" s="289" t="s">
        <v>257</v>
      </c>
      <c r="F139" s="290" t="s">
        <v>258</v>
      </c>
      <c r="G139" s="291" t="s">
        <v>152</v>
      </c>
      <c r="H139" s="292">
        <v>20</v>
      </c>
      <c r="I139" s="301">
        <v>0</v>
      </c>
      <c r="J139" s="293">
        <f t="shared" si="20"/>
        <v>0</v>
      </c>
      <c r="K139" s="290" t="s">
        <v>3</v>
      </c>
      <c r="L139" s="294"/>
      <c r="M139" s="295" t="s">
        <v>3</v>
      </c>
      <c r="N139" s="296" t="s">
        <v>46</v>
      </c>
      <c r="O139" s="297">
        <v>0</v>
      </c>
      <c r="P139" s="297">
        <f t="shared" si="21"/>
        <v>0</v>
      </c>
      <c r="Q139" s="297">
        <v>0</v>
      </c>
      <c r="R139" s="297">
        <f t="shared" si="22"/>
        <v>0</v>
      </c>
      <c r="S139" s="297">
        <v>0</v>
      </c>
      <c r="T139" s="297">
        <f t="shared" si="23"/>
        <v>0</v>
      </c>
      <c r="U139" s="298" t="s">
        <v>3</v>
      </c>
      <c r="V139" s="210"/>
      <c r="W139" s="210"/>
      <c r="X139" s="210"/>
      <c r="Y139" s="210"/>
      <c r="Z139" s="210"/>
      <c r="AA139" s="210"/>
      <c r="AB139" s="210"/>
      <c r="AC139" s="210"/>
      <c r="AD139" s="210"/>
      <c r="AE139" s="210"/>
      <c r="AR139" s="299" t="s">
        <v>126</v>
      </c>
      <c r="AT139" s="299" t="s">
        <v>118</v>
      </c>
      <c r="AU139" s="299" t="s">
        <v>83</v>
      </c>
      <c r="AY139" s="201" t="s">
        <v>121</v>
      </c>
      <c r="BE139" s="300">
        <f t="shared" si="24"/>
        <v>0</v>
      </c>
      <c r="BF139" s="300">
        <f t="shared" si="25"/>
        <v>0</v>
      </c>
      <c r="BG139" s="300">
        <f t="shared" si="26"/>
        <v>0</v>
      </c>
      <c r="BH139" s="300">
        <f t="shared" si="27"/>
        <v>0</v>
      </c>
      <c r="BI139" s="300">
        <f t="shared" si="28"/>
        <v>0</v>
      </c>
      <c r="BJ139" s="201" t="s">
        <v>9</v>
      </c>
      <c r="BK139" s="300">
        <f t="shared" si="29"/>
        <v>0</v>
      </c>
      <c r="BL139" s="201" t="s">
        <v>126</v>
      </c>
      <c r="BM139" s="299" t="s">
        <v>259</v>
      </c>
    </row>
    <row r="140" spans="1:65" s="213" customFormat="1" ht="13.9" customHeight="1">
      <c r="A140" s="210"/>
      <c r="B140" s="211"/>
      <c r="C140" s="288" t="s">
        <v>214</v>
      </c>
      <c r="D140" s="288" t="s">
        <v>118</v>
      </c>
      <c r="E140" s="289" t="s">
        <v>215</v>
      </c>
      <c r="F140" s="290" t="s">
        <v>216</v>
      </c>
      <c r="G140" s="291" t="s">
        <v>125</v>
      </c>
      <c r="H140" s="292">
        <v>8</v>
      </c>
      <c r="I140" s="301">
        <v>0</v>
      </c>
      <c r="J140" s="293">
        <f t="shared" si="20"/>
        <v>0</v>
      </c>
      <c r="K140" s="290" t="s">
        <v>3</v>
      </c>
      <c r="L140" s="294"/>
      <c r="M140" s="295" t="s">
        <v>3</v>
      </c>
      <c r="N140" s="296" t="s">
        <v>46</v>
      </c>
      <c r="O140" s="297">
        <v>0</v>
      </c>
      <c r="P140" s="297">
        <f t="shared" si="21"/>
        <v>0</v>
      </c>
      <c r="Q140" s="297">
        <v>0</v>
      </c>
      <c r="R140" s="297">
        <f t="shared" si="22"/>
        <v>0</v>
      </c>
      <c r="S140" s="297">
        <v>0</v>
      </c>
      <c r="T140" s="297">
        <f t="shared" si="23"/>
        <v>0</v>
      </c>
      <c r="U140" s="298" t="s">
        <v>3</v>
      </c>
      <c r="V140" s="210"/>
      <c r="W140" s="210"/>
      <c r="X140" s="210"/>
      <c r="Y140" s="210"/>
      <c r="Z140" s="210"/>
      <c r="AA140" s="210"/>
      <c r="AB140" s="210"/>
      <c r="AC140" s="210"/>
      <c r="AD140" s="210"/>
      <c r="AE140" s="210"/>
      <c r="AR140" s="299" t="s">
        <v>126</v>
      </c>
      <c r="AT140" s="299" t="s">
        <v>118</v>
      </c>
      <c r="AU140" s="299" t="s">
        <v>83</v>
      </c>
      <c r="AY140" s="201" t="s">
        <v>121</v>
      </c>
      <c r="BE140" s="300">
        <f t="shared" si="24"/>
        <v>0</v>
      </c>
      <c r="BF140" s="300">
        <f t="shared" si="25"/>
        <v>0</v>
      </c>
      <c r="BG140" s="300">
        <f t="shared" si="26"/>
        <v>0</v>
      </c>
      <c r="BH140" s="300">
        <f t="shared" si="27"/>
        <v>0</v>
      </c>
      <c r="BI140" s="300">
        <f t="shared" si="28"/>
        <v>0</v>
      </c>
      <c r="BJ140" s="201" t="s">
        <v>9</v>
      </c>
      <c r="BK140" s="300">
        <f t="shared" si="29"/>
        <v>0</v>
      </c>
      <c r="BL140" s="201" t="s">
        <v>126</v>
      </c>
      <c r="BM140" s="299" t="s">
        <v>260</v>
      </c>
    </row>
    <row r="141" spans="1:65" s="213" customFormat="1" ht="13.9" customHeight="1">
      <c r="A141" s="210"/>
      <c r="B141" s="211"/>
      <c r="C141" s="288" t="s">
        <v>261</v>
      </c>
      <c r="D141" s="288" t="s">
        <v>118</v>
      </c>
      <c r="E141" s="289" t="s">
        <v>262</v>
      </c>
      <c r="F141" s="290" t="s">
        <v>263</v>
      </c>
      <c r="G141" s="291" t="s">
        <v>152</v>
      </c>
      <c r="H141" s="292">
        <v>12</v>
      </c>
      <c r="I141" s="301">
        <v>0</v>
      </c>
      <c r="J141" s="293">
        <f t="shared" si="20"/>
        <v>0</v>
      </c>
      <c r="K141" s="290" t="s">
        <v>3</v>
      </c>
      <c r="L141" s="294"/>
      <c r="M141" s="295" t="s">
        <v>3</v>
      </c>
      <c r="N141" s="296" t="s">
        <v>46</v>
      </c>
      <c r="O141" s="297">
        <v>0</v>
      </c>
      <c r="P141" s="297">
        <f t="shared" si="21"/>
        <v>0</v>
      </c>
      <c r="Q141" s="297">
        <v>0</v>
      </c>
      <c r="R141" s="297">
        <f t="shared" si="22"/>
        <v>0</v>
      </c>
      <c r="S141" s="297">
        <v>0</v>
      </c>
      <c r="T141" s="297">
        <f t="shared" si="23"/>
        <v>0</v>
      </c>
      <c r="U141" s="298" t="s">
        <v>3</v>
      </c>
      <c r="V141" s="210"/>
      <c r="W141" s="210"/>
      <c r="X141" s="210"/>
      <c r="Y141" s="210"/>
      <c r="Z141" s="210"/>
      <c r="AA141" s="210"/>
      <c r="AB141" s="210"/>
      <c r="AC141" s="210"/>
      <c r="AD141" s="210"/>
      <c r="AE141" s="210"/>
      <c r="AR141" s="299" t="s">
        <v>126</v>
      </c>
      <c r="AT141" s="299" t="s">
        <v>118</v>
      </c>
      <c r="AU141" s="299" t="s">
        <v>83</v>
      </c>
      <c r="AY141" s="201" t="s">
        <v>121</v>
      </c>
      <c r="BE141" s="300">
        <f t="shared" si="24"/>
        <v>0</v>
      </c>
      <c r="BF141" s="300">
        <f t="shared" si="25"/>
        <v>0</v>
      </c>
      <c r="BG141" s="300">
        <f t="shared" si="26"/>
        <v>0</v>
      </c>
      <c r="BH141" s="300">
        <f t="shared" si="27"/>
        <v>0</v>
      </c>
      <c r="BI141" s="300">
        <f t="shared" si="28"/>
        <v>0</v>
      </c>
      <c r="BJ141" s="201" t="s">
        <v>9</v>
      </c>
      <c r="BK141" s="300">
        <f t="shared" si="29"/>
        <v>0</v>
      </c>
      <c r="BL141" s="201" t="s">
        <v>126</v>
      </c>
      <c r="BM141" s="299" t="s">
        <v>264</v>
      </c>
    </row>
    <row r="142" spans="1:65" s="213" customFormat="1" ht="13.9" customHeight="1">
      <c r="A142" s="210"/>
      <c r="B142" s="211"/>
      <c r="C142" s="288" t="s">
        <v>217</v>
      </c>
      <c r="D142" s="288" t="s">
        <v>118</v>
      </c>
      <c r="E142" s="289" t="s">
        <v>265</v>
      </c>
      <c r="F142" s="290" t="s">
        <v>266</v>
      </c>
      <c r="G142" s="291" t="s">
        <v>125</v>
      </c>
      <c r="H142" s="292">
        <v>20</v>
      </c>
      <c r="I142" s="301">
        <v>0</v>
      </c>
      <c r="J142" s="293">
        <f t="shared" si="20"/>
        <v>0</v>
      </c>
      <c r="K142" s="290" t="s">
        <v>3</v>
      </c>
      <c r="L142" s="294"/>
      <c r="M142" s="295" t="s">
        <v>3</v>
      </c>
      <c r="N142" s="296" t="s">
        <v>46</v>
      </c>
      <c r="O142" s="297">
        <v>0</v>
      </c>
      <c r="P142" s="297">
        <f t="shared" si="21"/>
        <v>0</v>
      </c>
      <c r="Q142" s="297">
        <v>0</v>
      </c>
      <c r="R142" s="297">
        <f t="shared" si="22"/>
        <v>0</v>
      </c>
      <c r="S142" s="297">
        <v>0</v>
      </c>
      <c r="T142" s="297">
        <f t="shared" si="23"/>
        <v>0</v>
      </c>
      <c r="U142" s="298" t="s">
        <v>3</v>
      </c>
      <c r="V142" s="210"/>
      <c r="W142" s="210"/>
      <c r="X142" s="210"/>
      <c r="Y142" s="210"/>
      <c r="Z142" s="210"/>
      <c r="AA142" s="210"/>
      <c r="AB142" s="210"/>
      <c r="AC142" s="210"/>
      <c r="AD142" s="210"/>
      <c r="AE142" s="210"/>
      <c r="AR142" s="299" t="s">
        <v>126</v>
      </c>
      <c r="AT142" s="299" t="s">
        <v>118</v>
      </c>
      <c r="AU142" s="299" t="s">
        <v>83</v>
      </c>
      <c r="AY142" s="201" t="s">
        <v>121</v>
      </c>
      <c r="BE142" s="300">
        <f t="shared" si="24"/>
        <v>0</v>
      </c>
      <c r="BF142" s="300">
        <f t="shared" si="25"/>
        <v>0</v>
      </c>
      <c r="BG142" s="300">
        <f t="shared" si="26"/>
        <v>0</v>
      </c>
      <c r="BH142" s="300">
        <f t="shared" si="27"/>
        <v>0</v>
      </c>
      <c r="BI142" s="300">
        <f t="shared" si="28"/>
        <v>0</v>
      </c>
      <c r="BJ142" s="201" t="s">
        <v>9</v>
      </c>
      <c r="BK142" s="300">
        <f t="shared" si="29"/>
        <v>0</v>
      </c>
      <c r="BL142" s="201" t="s">
        <v>126</v>
      </c>
      <c r="BM142" s="299" t="s">
        <v>267</v>
      </c>
    </row>
    <row r="143" spans="1:65" s="213" customFormat="1" ht="13.9" customHeight="1">
      <c r="A143" s="210"/>
      <c r="B143" s="211"/>
      <c r="C143" s="288" t="s">
        <v>268</v>
      </c>
      <c r="D143" s="288" t="s">
        <v>118</v>
      </c>
      <c r="E143" s="289" t="s">
        <v>269</v>
      </c>
      <c r="F143" s="290" t="s">
        <v>270</v>
      </c>
      <c r="G143" s="291" t="s">
        <v>152</v>
      </c>
      <c r="H143" s="292">
        <v>12</v>
      </c>
      <c r="I143" s="301">
        <v>0</v>
      </c>
      <c r="J143" s="293">
        <f t="shared" si="20"/>
        <v>0</v>
      </c>
      <c r="K143" s="290" t="s">
        <v>3</v>
      </c>
      <c r="L143" s="294"/>
      <c r="M143" s="295" t="s">
        <v>3</v>
      </c>
      <c r="N143" s="296" t="s">
        <v>46</v>
      </c>
      <c r="O143" s="297">
        <v>0</v>
      </c>
      <c r="P143" s="297">
        <f t="shared" si="21"/>
        <v>0</v>
      </c>
      <c r="Q143" s="297">
        <v>0</v>
      </c>
      <c r="R143" s="297">
        <f t="shared" si="22"/>
        <v>0</v>
      </c>
      <c r="S143" s="297">
        <v>0</v>
      </c>
      <c r="T143" s="297">
        <f t="shared" si="23"/>
        <v>0</v>
      </c>
      <c r="U143" s="298" t="s">
        <v>3</v>
      </c>
      <c r="V143" s="210"/>
      <c r="W143" s="210"/>
      <c r="X143" s="210"/>
      <c r="Y143" s="210"/>
      <c r="Z143" s="210"/>
      <c r="AA143" s="210"/>
      <c r="AB143" s="210"/>
      <c r="AC143" s="210"/>
      <c r="AD143" s="210"/>
      <c r="AE143" s="210"/>
      <c r="AR143" s="299" t="s">
        <v>126</v>
      </c>
      <c r="AT143" s="299" t="s">
        <v>118</v>
      </c>
      <c r="AU143" s="299" t="s">
        <v>83</v>
      </c>
      <c r="AY143" s="201" t="s">
        <v>121</v>
      </c>
      <c r="BE143" s="300">
        <f t="shared" si="24"/>
        <v>0</v>
      </c>
      <c r="BF143" s="300">
        <f t="shared" si="25"/>
        <v>0</v>
      </c>
      <c r="BG143" s="300">
        <f t="shared" si="26"/>
        <v>0</v>
      </c>
      <c r="BH143" s="300">
        <f t="shared" si="27"/>
        <v>0</v>
      </c>
      <c r="BI143" s="300">
        <f t="shared" si="28"/>
        <v>0</v>
      </c>
      <c r="BJ143" s="201" t="s">
        <v>9</v>
      </c>
      <c r="BK143" s="300">
        <f t="shared" si="29"/>
        <v>0</v>
      </c>
      <c r="BL143" s="201" t="s">
        <v>126</v>
      </c>
      <c r="BM143" s="299" t="s">
        <v>271</v>
      </c>
    </row>
    <row r="144" spans="1:65" s="213" customFormat="1" ht="13.9" customHeight="1">
      <c r="A144" s="210"/>
      <c r="B144" s="211"/>
      <c r="C144" s="288" t="s">
        <v>222</v>
      </c>
      <c r="D144" s="288" t="s">
        <v>118</v>
      </c>
      <c r="E144" s="289" t="s">
        <v>272</v>
      </c>
      <c r="F144" s="290" t="s">
        <v>273</v>
      </c>
      <c r="G144" s="291" t="s">
        <v>125</v>
      </c>
      <c r="H144" s="292">
        <v>1</v>
      </c>
      <c r="I144" s="301">
        <v>0</v>
      </c>
      <c r="J144" s="293">
        <f t="shared" si="20"/>
        <v>0</v>
      </c>
      <c r="K144" s="290" t="s">
        <v>3</v>
      </c>
      <c r="L144" s="294"/>
      <c r="M144" s="295" t="s">
        <v>3</v>
      </c>
      <c r="N144" s="296" t="s">
        <v>46</v>
      </c>
      <c r="O144" s="297">
        <v>0</v>
      </c>
      <c r="P144" s="297">
        <f t="shared" si="21"/>
        <v>0</v>
      </c>
      <c r="Q144" s="297">
        <v>0</v>
      </c>
      <c r="R144" s="297">
        <f t="shared" si="22"/>
        <v>0</v>
      </c>
      <c r="S144" s="297">
        <v>0</v>
      </c>
      <c r="T144" s="297">
        <f t="shared" si="23"/>
        <v>0</v>
      </c>
      <c r="U144" s="298" t="s">
        <v>3</v>
      </c>
      <c r="V144" s="210"/>
      <c r="W144" s="210"/>
      <c r="X144" s="210"/>
      <c r="Y144" s="210"/>
      <c r="Z144" s="210"/>
      <c r="AA144" s="210"/>
      <c r="AB144" s="210"/>
      <c r="AC144" s="210"/>
      <c r="AD144" s="210"/>
      <c r="AE144" s="210"/>
      <c r="AR144" s="299" t="s">
        <v>126</v>
      </c>
      <c r="AT144" s="299" t="s">
        <v>118</v>
      </c>
      <c r="AU144" s="299" t="s">
        <v>83</v>
      </c>
      <c r="AY144" s="201" t="s">
        <v>121</v>
      </c>
      <c r="BE144" s="300">
        <f t="shared" si="24"/>
        <v>0</v>
      </c>
      <c r="BF144" s="300">
        <f t="shared" si="25"/>
        <v>0</v>
      </c>
      <c r="BG144" s="300">
        <f t="shared" si="26"/>
        <v>0</v>
      </c>
      <c r="BH144" s="300">
        <f t="shared" si="27"/>
        <v>0</v>
      </c>
      <c r="BI144" s="300">
        <f t="shared" si="28"/>
        <v>0</v>
      </c>
      <c r="BJ144" s="201" t="s">
        <v>9</v>
      </c>
      <c r="BK144" s="300">
        <f t="shared" si="29"/>
        <v>0</v>
      </c>
      <c r="BL144" s="201" t="s">
        <v>126</v>
      </c>
      <c r="BM144" s="299" t="s">
        <v>274</v>
      </c>
    </row>
    <row r="145" spans="1:65" s="213" customFormat="1" ht="13.9" customHeight="1">
      <c r="A145" s="210"/>
      <c r="B145" s="211"/>
      <c r="C145" s="288" t="s">
        <v>275</v>
      </c>
      <c r="D145" s="288" t="s">
        <v>118</v>
      </c>
      <c r="E145" s="289" t="s">
        <v>276</v>
      </c>
      <c r="F145" s="290" t="s">
        <v>277</v>
      </c>
      <c r="G145" s="291" t="s">
        <v>125</v>
      </c>
      <c r="H145" s="292">
        <v>2</v>
      </c>
      <c r="I145" s="301">
        <v>0</v>
      </c>
      <c r="J145" s="293">
        <f t="shared" si="20"/>
        <v>0</v>
      </c>
      <c r="K145" s="290" t="s">
        <v>3</v>
      </c>
      <c r="L145" s="294"/>
      <c r="M145" s="295" t="s">
        <v>3</v>
      </c>
      <c r="N145" s="296" t="s">
        <v>46</v>
      </c>
      <c r="O145" s="297">
        <v>0</v>
      </c>
      <c r="P145" s="297">
        <f t="shared" si="21"/>
        <v>0</v>
      </c>
      <c r="Q145" s="297">
        <v>0</v>
      </c>
      <c r="R145" s="297">
        <f t="shared" si="22"/>
        <v>0</v>
      </c>
      <c r="S145" s="297">
        <v>0</v>
      </c>
      <c r="T145" s="297">
        <f t="shared" si="23"/>
        <v>0</v>
      </c>
      <c r="U145" s="298" t="s">
        <v>3</v>
      </c>
      <c r="V145" s="210"/>
      <c r="W145" s="210"/>
      <c r="X145" s="210"/>
      <c r="Y145" s="210"/>
      <c r="Z145" s="210"/>
      <c r="AA145" s="210"/>
      <c r="AB145" s="210"/>
      <c r="AC145" s="210"/>
      <c r="AD145" s="210"/>
      <c r="AE145" s="210"/>
      <c r="AR145" s="299" t="s">
        <v>126</v>
      </c>
      <c r="AT145" s="299" t="s">
        <v>118</v>
      </c>
      <c r="AU145" s="299" t="s">
        <v>83</v>
      </c>
      <c r="AY145" s="201" t="s">
        <v>121</v>
      </c>
      <c r="BE145" s="300">
        <f t="shared" si="24"/>
        <v>0</v>
      </c>
      <c r="BF145" s="300">
        <f t="shared" si="25"/>
        <v>0</v>
      </c>
      <c r="BG145" s="300">
        <f t="shared" si="26"/>
        <v>0</v>
      </c>
      <c r="BH145" s="300">
        <f t="shared" si="27"/>
        <v>0</v>
      </c>
      <c r="BI145" s="300">
        <f t="shared" si="28"/>
        <v>0</v>
      </c>
      <c r="BJ145" s="201" t="s">
        <v>9</v>
      </c>
      <c r="BK145" s="300">
        <f t="shared" si="29"/>
        <v>0</v>
      </c>
      <c r="BL145" s="201" t="s">
        <v>126</v>
      </c>
      <c r="BM145" s="299" t="s">
        <v>278</v>
      </c>
    </row>
    <row r="146" spans="1:65" s="213" customFormat="1" ht="13.9" customHeight="1">
      <c r="A146" s="210"/>
      <c r="B146" s="211"/>
      <c r="C146" s="288" t="s">
        <v>225</v>
      </c>
      <c r="D146" s="288" t="s">
        <v>118</v>
      </c>
      <c r="E146" s="289" t="s">
        <v>279</v>
      </c>
      <c r="F146" s="290" t="s">
        <v>280</v>
      </c>
      <c r="G146" s="291" t="s">
        <v>125</v>
      </c>
      <c r="H146" s="292">
        <v>2</v>
      </c>
      <c r="I146" s="301">
        <v>0</v>
      </c>
      <c r="J146" s="293">
        <f t="shared" si="20"/>
        <v>0</v>
      </c>
      <c r="K146" s="290" t="s">
        <v>3</v>
      </c>
      <c r="L146" s="294"/>
      <c r="M146" s="295" t="s">
        <v>3</v>
      </c>
      <c r="N146" s="296" t="s">
        <v>46</v>
      </c>
      <c r="O146" s="297">
        <v>0</v>
      </c>
      <c r="P146" s="297">
        <f t="shared" si="21"/>
        <v>0</v>
      </c>
      <c r="Q146" s="297">
        <v>0</v>
      </c>
      <c r="R146" s="297">
        <f t="shared" si="22"/>
        <v>0</v>
      </c>
      <c r="S146" s="297">
        <v>0</v>
      </c>
      <c r="T146" s="297">
        <f t="shared" si="23"/>
        <v>0</v>
      </c>
      <c r="U146" s="298" t="s">
        <v>3</v>
      </c>
      <c r="V146" s="210"/>
      <c r="W146" s="210"/>
      <c r="X146" s="210"/>
      <c r="Y146" s="210"/>
      <c r="Z146" s="210"/>
      <c r="AA146" s="210"/>
      <c r="AB146" s="210"/>
      <c r="AC146" s="210"/>
      <c r="AD146" s="210"/>
      <c r="AE146" s="210"/>
      <c r="AR146" s="299" t="s">
        <v>126</v>
      </c>
      <c r="AT146" s="299" t="s">
        <v>118</v>
      </c>
      <c r="AU146" s="299" t="s">
        <v>83</v>
      </c>
      <c r="AY146" s="201" t="s">
        <v>121</v>
      </c>
      <c r="BE146" s="300">
        <f t="shared" si="24"/>
        <v>0</v>
      </c>
      <c r="BF146" s="300">
        <f t="shared" si="25"/>
        <v>0</v>
      </c>
      <c r="BG146" s="300">
        <f t="shared" si="26"/>
        <v>0</v>
      </c>
      <c r="BH146" s="300">
        <f t="shared" si="27"/>
        <v>0</v>
      </c>
      <c r="BI146" s="300">
        <f t="shared" si="28"/>
        <v>0</v>
      </c>
      <c r="BJ146" s="201" t="s">
        <v>9</v>
      </c>
      <c r="BK146" s="300">
        <f t="shared" si="29"/>
        <v>0</v>
      </c>
      <c r="BL146" s="201" t="s">
        <v>126</v>
      </c>
      <c r="BM146" s="299" t="s">
        <v>281</v>
      </c>
    </row>
    <row r="147" spans="1:65" s="213" customFormat="1" ht="13.9" customHeight="1">
      <c r="A147" s="210"/>
      <c r="B147" s="211"/>
      <c r="C147" s="288" t="s">
        <v>282</v>
      </c>
      <c r="D147" s="288" t="s">
        <v>118</v>
      </c>
      <c r="E147" s="289" t="s">
        <v>283</v>
      </c>
      <c r="F147" s="290" t="s">
        <v>284</v>
      </c>
      <c r="G147" s="291" t="s">
        <v>125</v>
      </c>
      <c r="H147" s="292">
        <v>15</v>
      </c>
      <c r="I147" s="301">
        <v>0</v>
      </c>
      <c r="J147" s="293">
        <f t="shared" si="20"/>
        <v>0</v>
      </c>
      <c r="K147" s="290" t="s">
        <v>3</v>
      </c>
      <c r="L147" s="294"/>
      <c r="M147" s="295" t="s">
        <v>3</v>
      </c>
      <c r="N147" s="296" t="s">
        <v>46</v>
      </c>
      <c r="O147" s="297">
        <v>0</v>
      </c>
      <c r="P147" s="297">
        <f t="shared" si="21"/>
        <v>0</v>
      </c>
      <c r="Q147" s="297">
        <v>0</v>
      </c>
      <c r="R147" s="297">
        <f t="shared" si="22"/>
        <v>0</v>
      </c>
      <c r="S147" s="297">
        <v>0</v>
      </c>
      <c r="T147" s="297">
        <f t="shared" si="23"/>
        <v>0</v>
      </c>
      <c r="U147" s="298" t="s">
        <v>3</v>
      </c>
      <c r="V147" s="210"/>
      <c r="W147" s="210"/>
      <c r="X147" s="210"/>
      <c r="Y147" s="210"/>
      <c r="Z147" s="210"/>
      <c r="AA147" s="210"/>
      <c r="AB147" s="210"/>
      <c r="AC147" s="210"/>
      <c r="AD147" s="210"/>
      <c r="AE147" s="210"/>
      <c r="AR147" s="299" t="s">
        <v>126</v>
      </c>
      <c r="AT147" s="299" t="s">
        <v>118</v>
      </c>
      <c r="AU147" s="299" t="s">
        <v>83</v>
      </c>
      <c r="AY147" s="201" t="s">
        <v>121</v>
      </c>
      <c r="BE147" s="300">
        <f t="shared" si="24"/>
        <v>0</v>
      </c>
      <c r="BF147" s="300">
        <f t="shared" si="25"/>
        <v>0</v>
      </c>
      <c r="BG147" s="300">
        <f t="shared" si="26"/>
        <v>0</v>
      </c>
      <c r="BH147" s="300">
        <f t="shared" si="27"/>
        <v>0</v>
      </c>
      <c r="BI147" s="300">
        <f t="shared" si="28"/>
        <v>0</v>
      </c>
      <c r="BJ147" s="201" t="s">
        <v>9</v>
      </c>
      <c r="BK147" s="300">
        <f t="shared" si="29"/>
        <v>0</v>
      </c>
      <c r="BL147" s="201" t="s">
        <v>126</v>
      </c>
      <c r="BM147" s="299" t="s">
        <v>285</v>
      </c>
    </row>
    <row r="148" spans="1:65" s="213" customFormat="1" ht="13.9" customHeight="1">
      <c r="A148" s="210"/>
      <c r="B148" s="211"/>
      <c r="C148" s="288" t="s">
        <v>227</v>
      </c>
      <c r="D148" s="288" t="s">
        <v>118</v>
      </c>
      <c r="E148" s="289" t="s">
        <v>286</v>
      </c>
      <c r="F148" s="290" t="s">
        <v>287</v>
      </c>
      <c r="G148" s="291" t="s">
        <v>125</v>
      </c>
      <c r="H148" s="292">
        <v>7</v>
      </c>
      <c r="I148" s="301">
        <v>0</v>
      </c>
      <c r="J148" s="293">
        <f t="shared" si="20"/>
        <v>0</v>
      </c>
      <c r="K148" s="290" t="s">
        <v>3</v>
      </c>
      <c r="L148" s="294"/>
      <c r="M148" s="295" t="s">
        <v>3</v>
      </c>
      <c r="N148" s="296" t="s">
        <v>46</v>
      </c>
      <c r="O148" s="297">
        <v>0</v>
      </c>
      <c r="P148" s="297">
        <f t="shared" si="21"/>
        <v>0</v>
      </c>
      <c r="Q148" s="297">
        <v>0</v>
      </c>
      <c r="R148" s="297">
        <f t="shared" si="22"/>
        <v>0</v>
      </c>
      <c r="S148" s="297">
        <v>0</v>
      </c>
      <c r="T148" s="297">
        <f t="shared" si="23"/>
        <v>0</v>
      </c>
      <c r="U148" s="298" t="s">
        <v>3</v>
      </c>
      <c r="V148" s="210"/>
      <c r="W148" s="210"/>
      <c r="X148" s="210"/>
      <c r="Y148" s="210"/>
      <c r="Z148" s="210"/>
      <c r="AA148" s="210"/>
      <c r="AB148" s="210"/>
      <c r="AC148" s="210"/>
      <c r="AD148" s="210"/>
      <c r="AE148" s="210"/>
      <c r="AR148" s="299" t="s">
        <v>126</v>
      </c>
      <c r="AT148" s="299" t="s">
        <v>118</v>
      </c>
      <c r="AU148" s="299" t="s">
        <v>83</v>
      </c>
      <c r="AY148" s="201" t="s">
        <v>121</v>
      </c>
      <c r="BE148" s="300">
        <f t="shared" si="24"/>
        <v>0</v>
      </c>
      <c r="BF148" s="300">
        <f t="shared" si="25"/>
        <v>0</v>
      </c>
      <c r="BG148" s="300">
        <f t="shared" si="26"/>
        <v>0</v>
      </c>
      <c r="BH148" s="300">
        <f t="shared" si="27"/>
        <v>0</v>
      </c>
      <c r="BI148" s="300">
        <f t="shared" si="28"/>
        <v>0</v>
      </c>
      <c r="BJ148" s="201" t="s">
        <v>9</v>
      </c>
      <c r="BK148" s="300">
        <f t="shared" si="29"/>
        <v>0</v>
      </c>
      <c r="BL148" s="201" t="s">
        <v>126</v>
      </c>
      <c r="BM148" s="299" t="s">
        <v>288</v>
      </c>
    </row>
    <row r="149" spans="1:65" s="213" customFormat="1" ht="13.9" customHeight="1">
      <c r="A149" s="210"/>
      <c r="B149" s="211"/>
      <c r="C149" s="288" t="s">
        <v>289</v>
      </c>
      <c r="D149" s="288" t="s">
        <v>118</v>
      </c>
      <c r="E149" s="289" t="s">
        <v>290</v>
      </c>
      <c r="F149" s="290" t="s">
        <v>291</v>
      </c>
      <c r="G149" s="291" t="s">
        <v>125</v>
      </c>
      <c r="H149" s="292">
        <v>3</v>
      </c>
      <c r="I149" s="301">
        <v>0</v>
      </c>
      <c r="J149" s="293">
        <f t="shared" si="20"/>
        <v>0</v>
      </c>
      <c r="K149" s="290" t="s">
        <v>3</v>
      </c>
      <c r="L149" s="294"/>
      <c r="M149" s="295" t="s">
        <v>3</v>
      </c>
      <c r="N149" s="296" t="s">
        <v>46</v>
      </c>
      <c r="O149" s="297">
        <v>0</v>
      </c>
      <c r="P149" s="297">
        <f t="shared" si="21"/>
        <v>0</v>
      </c>
      <c r="Q149" s="297">
        <v>0</v>
      </c>
      <c r="R149" s="297">
        <f t="shared" si="22"/>
        <v>0</v>
      </c>
      <c r="S149" s="297">
        <v>0</v>
      </c>
      <c r="T149" s="297">
        <f t="shared" si="23"/>
        <v>0</v>
      </c>
      <c r="U149" s="298" t="s">
        <v>3</v>
      </c>
      <c r="V149" s="210"/>
      <c r="W149" s="210"/>
      <c r="X149" s="210"/>
      <c r="Y149" s="210"/>
      <c r="Z149" s="210"/>
      <c r="AA149" s="210"/>
      <c r="AB149" s="210"/>
      <c r="AC149" s="210"/>
      <c r="AD149" s="210"/>
      <c r="AE149" s="210"/>
      <c r="AR149" s="299" t="s">
        <v>126</v>
      </c>
      <c r="AT149" s="299" t="s">
        <v>118</v>
      </c>
      <c r="AU149" s="299" t="s">
        <v>83</v>
      </c>
      <c r="AY149" s="201" t="s">
        <v>121</v>
      </c>
      <c r="BE149" s="300">
        <f t="shared" si="24"/>
        <v>0</v>
      </c>
      <c r="BF149" s="300">
        <f t="shared" si="25"/>
        <v>0</v>
      </c>
      <c r="BG149" s="300">
        <f t="shared" si="26"/>
        <v>0</v>
      </c>
      <c r="BH149" s="300">
        <f t="shared" si="27"/>
        <v>0</v>
      </c>
      <c r="BI149" s="300">
        <f t="shared" si="28"/>
        <v>0</v>
      </c>
      <c r="BJ149" s="201" t="s">
        <v>9</v>
      </c>
      <c r="BK149" s="300">
        <f t="shared" si="29"/>
        <v>0</v>
      </c>
      <c r="BL149" s="201" t="s">
        <v>126</v>
      </c>
      <c r="BM149" s="299" t="s">
        <v>292</v>
      </c>
    </row>
    <row r="150" spans="1:65" s="213" customFormat="1" ht="13.9" customHeight="1">
      <c r="A150" s="210"/>
      <c r="B150" s="211"/>
      <c r="C150" s="288" t="s">
        <v>228</v>
      </c>
      <c r="D150" s="288" t="s">
        <v>118</v>
      </c>
      <c r="E150" s="289" t="s">
        <v>293</v>
      </c>
      <c r="F150" s="290" t="s">
        <v>294</v>
      </c>
      <c r="G150" s="291" t="s">
        <v>125</v>
      </c>
      <c r="H150" s="292">
        <v>5</v>
      </c>
      <c r="I150" s="301">
        <v>0</v>
      </c>
      <c r="J150" s="293">
        <f t="shared" si="20"/>
        <v>0</v>
      </c>
      <c r="K150" s="290" t="s">
        <v>3</v>
      </c>
      <c r="L150" s="294"/>
      <c r="M150" s="295" t="s">
        <v>3</v>
      </c>
      <c r="N150" s="296" t="s">
        <v>46</v>
      </c>
      <c r="O150" s="297">
        <v>0</v>
      </c>
      <c r="P150" s="297">
        <f t="shared" si="21"/>
        <v>0</v>
      </c>
      <c r="Q150" s="297">
        <v>0</v>
      </c>
      <c r="R150" s="297">
        <f t="shared" si="22"/>
        <v>0</v>
      </c>
      <c r="S150" s="297">
        <v>0</v>
      </c>
      <c r="T150" s="297">
        <f t="shared" si="23"/>
        <v>0</v>
      </c>
      <c r="U150" s="298" t="s">
        <v>3</v>
      </c>
      <c r="V150" s="210"/>
      <c r="W150" s="210"/>
      <c r="X150" s="210"/>
      <c r="Y150" s="210"/>
      <c r="Z150" s="210"/>
      <c r="AA150" s="210"/>
      <c r="AB150" s="210"/>
      <c r="AC150" s="210"/>
      <c r="AD150" s="210"/>
      <c r="AE150" s="210"/>
      <c r="AR150" s="299" t="s">
        <v>126</v>
      </c>
      <c r="AT150" s="299" t="s">
        <v>118</v>
      </c>
      <c r="AU150" s="299" t="s">
        <v>83</v>
      </c>
      <c r="AY150" s="201" t="s">
        <v>121</v>
      </c>
      <c r="BE150" s="300">
        <f t="shared" si="24"/>
        <v>0</v>
      </c>
      <c r="BF150" s="300">
        <f t="shared" si="25"/>
        <v>0</v>
      </c>
      <c r="BG150" s="300">
        <f t="shared" si="26"/>
        <v>0</v>
      </c>
      <c r="BH150" s="300">
        <f t="shared" si="27"/>
        <v>0</v>
      </c>
      <c r="BI150" s="300">
        <f t="shared" si="28"/>
        <v>0</v>
      </c>
      <c r="BJ150" s="201" t="s">
        <v>9</v>
      </c>
      <c r="BK150" s="300">
        <f t="shared" si="29"/>
        <v>0</v>
      </c>
      <c r="BL150" s="201" t="s">
        <v>126</v>
      </c>
      <c r="BM150" s="299" t="s">
        <v>295</v>
      </c>
    </row>
    <row r="151" spans="1:65" s="213" customFormat="1" ht="13.9" customHeight="1">
      <c r="A151" s="210"/>
      <c r="B151" s="211"/>
      <c r="C151" s="288" t="s">
        <v>296</v>
      </c>
      <c r="D151" s="288" t="s">
        <v>118</v>
      </c>
      <c r="E151" s="289" t="s">
        <v>297</v>
      </c>
      <c r="F151" s="290" t="s">
        <v>298</v>
      </c>
      <c r="G151" s="291" t="s">
        <v>125</v>
      </c>
      <c r="H151" s="292">
        <v>30</v>
      </c>
      <c r="I151" s="301">
        <v>0</v>
      </c>
      <c r="J151" s="293">
        <f t="shared" si="20"/>
        <v>0</v>
      </c>
      <c r="K151" s="290" t="s">
        <v>3</v>
      </c>
      <c r="L151" s="294"/>
      <c r="M151" s="295" t="s">
        <v>3</v>
      </c>
      <c r="N151" s="296" t="s">
        <v>46</v>
      </c>
      <c r="O151" s="297">
        <v>0</v>
      </c>
      <c r="P151" s="297">
        <f t="shared" si="21"/>
        <v>0</v>
      </c>
      <c r="Q151" s="297">
        <v>0</v>
      </c>
      <c r="R151" s="297">
        <f t="shared" si="22"/>
        <v>0</v>
      </c>
      <c r="S151" s="297">
        <v>0</v>
      </c>
      <c r="T151" s="297">
        <f t="shared" si="23"/>
        <v>0</v>
      </c>
      <c r="U151" s="298" t="s">
        <v>3</v>
      </c>
      <c r="V151" s="210"/>
      <c r="W151" s="210"/>
      <c r="X151" s="210"/>
      <c r="Y151" s="210"/>
      <c r="Z151" s="210"/>
      <c r="AA151" s="210"/>
      <c r="AB151" s="210"/>
      <c r="AC151" s="210"/>
      <c r="AD151" s="210"/>
      <c r="AE151" s="210"/>
      <c r="AR151" s="299" t="s">
        <v>126</v>
      </c>
      <c r="AT151" s="299" t="s">
        <v>118</v>
      </c>
      <c r="AU151" s="299" t="s">
        <v>83</v>
      </c>
      <c r="AY151" s="201" t="s">
        <v>121</v>
      </c>
      <c r="BE151" s="300">
        <f t="shared" si="24"/>
        <v>0</v>
      </c>
      <c r="BF151" s="300">
        <f t="shared" si="25"/>
        <v>0</v>
      </c>
      <c r="BG151" s="300">
        <f t="shared" si="26"/>
        <v>0</v>
      </c>
      <c r="BH151" s="300">
        <f t="shared" si="27"/>
        <v>0</v>
      </c>
      <c r="BI151" s="300">
        <f t="shared" si="28"/>
        <v>0</v>
      </c>
      <c r="BJ151" s="201" t="s">
        <v>9</v>
      </c>
      <c r="BK151" s="300">
        <f t="shared" si="29"/>
        <v>0</v>
      </c>
      <c r="BL151" s="201" t="s">
        <v>126</v>
      </c>
      <c r="BM151" s="299" t="s">
        <v>299</v>
      </c>
    </row>
    <row r="152" spans="1:65" s="213" customFormat="1" ht="13.9" customHeight="1">
      <c r="A152" s="210"/>
      <c r="B152" s="211"/>
      <c r="C152" s="288" t="s">
        <v>300</v>
      </c>
      <c r="D152" s="288" t="s">
        <v>118</v>
      </c>
      <c r="E152" s="289" t="s">
        <v>301</v>
      </c>
      <c r="F152" s="290" t="s">
        <v>302</v>
      </c>
      <c r="G152" s="291" t="s">
        <v>140</v>
      </c>
      <c r="H152" s="301">
        <v>0</v>
      </c>
      <c r="I152" s="301">
        <v>0</v>
      </c>
      <c r="J152" s="293">
        <f t="shared" si="20"/>
        <v>0</v>
      </c>
      <c r="K152" s="290" t="s">
        <v>3</v>
      </c>
      <c r="L152" s="294"/>
      <c r="M152" s="295" t="s">
        <v>3</v>
      </c>
      <c r="N152" s="296" t="s">
        <v>46</v>
      </c>
      <c r="O152" s="297">
        <v>0</v>
      </c>
      <c r="P152" s="297">
        <f t="shared" si="21"/>
        <v>0</v>
      </c>
      <c r="Q152" s="297">
        <v>0</v>
      </c>
      <c r="R152" s="297">
        <f t="shared" si="22"/>
        <v>0</v>
      </c>
      <c r="S152" s="297">
        <v>0</v>
      </c>
      <c r="T152" s="297">
        <f t="shared" si="23"/>
        <v>0</v>
      </c>
      <c r="U152" s="298" t="s">
        <v>3</v>
      </c>
      <c r="V152" s="210"/>
      <c r="W152" s="210"/>
      <c r="X152" s="210"/>
      <c r="Y152" s="210"/>
      <c r="Z152" s="210"/>
      <c r="AA152" s="210"/>
      <c r="AB152" s="210"/>
      <c r="AC152" s="210"/>
      <c r="AD152" s="210"/>
      <c r="AE152" s="210"/>
      <c r="AR152" s="299" t="s">
        <v>126</v>
      </c>
      <c r="AT152" s="299" t="s">
        <v>118</v>
      </c>
      <c r="AU152" s="299" t="s">
        <v>83</v>
      </c>
      <c r="AY152" s="201" t="s">
        <v>121</v>
      </c>
      <c r="BE152" s="300">
        <f t="shared" si="24"/>
        <v>0</v>
      </c>
      <c r="BF152" s="300">
        <f t="shared" si="25"/>
        <v>0</v>
      </c>
      <c r="BG152" s="300">
        <f t="shared" si="26"/>
        <v>0</v>
      </c>
      <c r="BH152" s="300">
        <f t="shared" si="27"/>
        <v>0</v>
      </c>
      <c r="BI152" s="300">
        <f t="shared" si="28"/>
        <v>0</v>
      </c>
      <c r="BJ152" s="201" t="s">
        <v>9</v>
      </c>
      <c r="BK152" s="300">
        <f t="shared" si="29"/>
        <v>0</v>
      </c>
      <c r="BL152" s="201" t="s">
        <v>126</v>
      </c>
      <c r="BM152" s="299" t="s">
        <v>303</v>
      </c>
    </row>
    <row r="153" spans="1:65" s="213" customFormat="1" ht="13.9" customHeight="1">
      <c r="A153" s="210"/>
      <c r="B153" s="211"/>
      <c r="C153" s="288" t="s">
        <v>304</v>
      </c>
      <c r="D153" s="288" t="s">
        <v>118</v>
      </c>
      <c r="E153" s="289" t="s">
        <v>305</v>
      </c>
      <c r="F153" s="290" t="s">
        <v>306</v>
      </c>
      <c r="G153" s="291" t="s">
        <v>140</v>
      </c>
      <c r="H153" s="301">
        <v>0</v>
      </c>
      <c r="I153" s="301">
        <v>0</v>
      </c>
      <c r="J153" s="293">
        <f t="shared" si="20"/>
        <v>0</v>
      </c>
      <c r="K153" s="290" t="s">
        <v>3</v>
      </c>
      <c r="L153" s="294"/>
      <c r="M153" s="295" t="s">
        <v>3</v>
      </c>
      <c r="N153" s="296" t="s">
        <v>46</v>
      </c>
      <c r="O153" s="297">
        <v>0</v>
      </c>
      <c r="P153" s="297">
        <f t="shared" si="21"/>
        <v>0</v>
      </c>
      <c r="Q153" s="297">
        <v>0</v>
      </c>
      <c r="R153" s="297">
        <f t="shared" si="22"/>
        <v>0</v>
      </c>
      <c r="S153" s="297">
        <v>0</v>
      </c>
      <c r="T153" s="297">
        <f t="shared" si="23"/>
        <v>0</v>
      </c>
      <c r="U153" s="298" t="s">
        <v>3</v>
      </c>
      <c r="V153" s="210"/>
      <c r="W153" s="210"/>
      <c r="X153" s="210"/>
      <c r="Y153" s="210"/>
      <c r="Z153" s="210"/>
      <c r="AA153" s="210"/>
      <c r="AB153" s="210"/>
      <c r="AC153" s="210"/>
      <c r="AD153" s="210"/>
      <c r="AE153" s="210"/>
      <c r="AR153" s="299" t="s">
        <v>126</v>
      </c>
      <c r="AT153" s="299" t="s">
        <v>118</v>
      </c>
      <c r="AU153" s="299" t="s">
        <v>83</v>
      </c>
      <c r="AY153" s="201" t="s">
        <v>121</v>
      </c>
      <c r="BE153" s="300">
        <f t="shared" si="24"/>
        <v>0</v>
      </c>
      <c r="BF153" s="300">
        <f t="shared" si="25"/>
        <v>0</v>
      </c>
      <c r="BG153" s="300">
        <f t="shared" si="26"/>
        <v>0</v>
      </c>
      <c r="BH153" s="300">
        <f t="shared" si="27"/>
        <v>0</v>
      </c>
      <c r="BI153" s="300">
        <f t="shared" si="28"/>
        <v>0</v>
      </c>
      <c r="BJ153" s="201" t="s">
        <v>9</v>
      </c>
      <c r="BK153" s="300">
        <f t="shared" si="29"/>
        <v>0</v>
      </c>
      <c r="BL153" s="201" t="s">
        <v>126</v>
      </c>
      <c r="BM153" s="299" t="s">
        <v>307</v>
      </c>
    </row>
    <row r="154" spans="1:65" s="275" customFormat="1" ht="22.9" customHeight="1">
      <c r="B154" s="276"/>
      <c r="D154" s="277" t="s">
        <v>74</v>
      </c>
      <c r="E154" s="286" t="s">
        <v>308</v>
      </c>
      <c r="F154" s="286" t="s">
        <v>309</v>
      </c>
      <c r="J154" s="287">
        <f>BK154</f>
        <v>0</v>
      </c>
      <c r="L154" s="276"/>
      <c r="M154" s="280"/>
      <c r="N154" s="281"/>
      <c r="O154" s="281"/>
      <c r="P154" s="282">
        <f>SUM(P155:P234)</f>
        <v>1092.9340000000004</v>
      </c>
      <c r="Q154" s="281"/>
      <c r="R154" s="282">
        <f>SUM(R155:R234)</f>
        <v>0</v>
      </c>
      <c r="S154" s="281"/>
      <c r="T154" s="282">
        <f>SUM(T155:T234)</f>
        <v>0</v>
      </c>
      <c r="U154" s="283"/>
      <c r="AR154" s="277" t="s">
        <v>120</v>
      </c>
      <c r="AT154" s="284" t="s">
        <v>74</v>
      </c>
      <c r="AU154" s="284" t="s">
        <v>9</v>
      </c>
      <c r="AY154" s="277" t="s">
        <v>121</v>
      </c>
      <c r="BK154" s="285">
        <f>SUM(BK155:BK234)</f>
        <v>0</v>
      </c>
    </row>
    <row r="155" spans="1:65" s="213" customFormat="1" ht="22.15" customHeight="1">
      <c r="A155" s="210"/>
      <c r="B155" s="211"/>
      <c r="C155" s="302" t="s">
        <v>230</v>
      </c>
      <c r="D155" s="302" t="s">
        <v>137</v>
      </c>
      <c r="E155" s="303" t="s">
        <v>310</v>
      </c>
      <c r="F155" s="304" t="s">
        <v>311</v>
      </c>
      <c r="G155" s="305" t="s">
        <v>152</v>
      </c>
      <c r="H155" s="309">
        <v>90</v>
      </c>
      <c r="I155" s="310">
        <v>0</v>
      </c>
      <c r="J155" s="306">
        <f t="shared" ref="J155:J180" si="30">ROUND(I155*H155,0)</f>
        <v>0</v>
      </c>
      <c r="K155" s="304" t="s">
        <v>312</v>
      </c>
      <c r="L155" s="211"/>
      <c r="M155" s="307" t="s">
        <v>3</v>
      </c>
      <c r="N155" s="308" t="s">
        <v>46</v>
      </c>
      <c r="O155" s="297">
        <v>0.11</v>
      </c>
      <c r="P155" s="297">
        <f t="shared" ref="P155:P180" si="31">O155*H155</f>
        <v>9.9</v>
      </c>
      <c r="Q155" s="297">
        <v>0</v>
      </c>
      <c r="R155" s="297">
        <f t="shared" ref="R155:R180" si="32">Q155*H155</f>
        <v>0</v>
      </c>
      <c r="S155" s="297">
        <v>0</v>
      </c>
      <c r="T155" s="297">
        <f t="shared" ref="T155:T180" si="33">S155*H155</f>
        <v>0</v>
      </c>
      <c r="U155" s="298" t="s">
        <v>3</v>
      </c>
      <c r="V155" s="210"/>
      <c r="W155" s="210"/>
      <c r="X155" s="210"/>
      <c r="Y155" s="210"/>
      <c r="Z155" s="210"/>
      <c r="AA155" s="210"/>
      <c r="AB155" s="210"/>
      <c r="AC155" s="210"/>
      <c r="AD155" s="210"/>
      <c r="AE155" s="210"/>
      <c r="AR155" s="299" t="s">
        <v>141</v>
      </c>
      <c r="AT155" s="299" t="s">
        <v>137</v>
      </c>
      <c r="AU155" s="299" t="s">
        <v>83</v>
      </c>
      <c r="AY155" s="201" t="s">
        <v>121</v>
      </c>
      <c r="BE155" s="300">
        <f t="shared" ref="BE155:BE180" si="34">IF(N155="základní",J155,0)</f>
        <v>0</v>
      </c>
      <c r="BF155" s="300">
        <f t="shared" ref="BF155:BF180" si="35">IF(N155="snížená",J155,0)</f>
        <v>0</v>
      </c>
      <c r="BG155" s="300">
        <f t="shared" ref="BG155:BG180" si="36">IF(N155="zákl. přenesená",J155,0)</f>
        <v>0</v>
      </c>
      <c r="BH155" s="300">
        <f t="shared" ref="BH155:BH180" si="37">IF(N155="sníž. přenesená",J155,0)</f>
        <v>0</v>
      </c>
      <c r="BI155" s="300">
        <f t="shared" ref="BI155:BI180" si="38">IF(N155="nulová",J155,0)</f>
        <v>0</v>
      </c>
      <c r="BJ155" s="201" t="s">
        <v>9</v>
      </c>
      <c r="BK155" s="300">
        <f t="shared" ref="BK155:BK180" si="39">ROUND(I155*H155,0)</f>
        <v>0</v>
      </c>
      <c r="BL155" s="201" t="s">
        <v>141</v>
      </c>
      <c r="BM155" s="299" t="s">
        <v>313</v>
      </c>
    </row>
    <row r="156" spans="1:65" s="213" customFormat="1" ht="22.15" customHeight="1">
      <c r="A156" s="210"/>
      <c r="B156" s="211"/>
      <c r="C156" s="302" t="s">
        <v>314</v>
      </c>
      <c r="D156" s="302" t="s">
        <v>137</v>
      </c>
      <c r="E156" s="303" t="s">
        <v>315</v>
      </c>
      <c r="F156" s="304" t="s">
        <v>316</v>
      </c>
      <c r="G156" s="305" t="s">
        <v>152</v>
      </c>
      <c r="H156" s="309">
        <v>1530</v>
      </c>
      <c r="I156" s="310">
        <v>0</v>
      </c>
      <c r="J156" s="306">
        <f t="shared" si="30"/>
        <v>0</v>
      </c>
      <c r="K156" s="304" t="s">
        <v>312</v>
      </c>
      <c r="L156" s="211"/>
      <c r="M156" s="307" t="s">
        <v>3</v>
      </c>
      <c r="N156" s="308" t="s">
        <v>46</v>
      </c>
      <c r="O156" s="297">
        <v>0.09</v>
      </c>
      <c r="P156" s="297">
        <f t="shared" si="31"/>
        <v>137.69999999999999</v>
      </c>
      <c r="Q156" s="297">
        <v>0</v>
      </c>
      <c r="R156" s="297">
        <f t="shared" si="32"/>
        <v>0</v>
      </c>
      <c r="S156" s="297">
        <v>0</v>
      </c>
      <c r="T156" s="297">
        <f t="shared" si="33"/>
        <v>0</v>
      </c>
      <c r="U156" s="298" t="s">
        <v>3</v>
      </c>
      <c r="V156" s="210"/>
      <c r="W156" s="210"/>
      <c r="X156" s="210"/>
      <c r="Y156" s="210"/>
      <c r="Z156" s="210"/>
      <c r="AA156" s="210"/>
      <c r="AB156" s="210"/>
      <c r="AC156" s="210"/>
      <c r="AD156" s="210"/>
      <c r="AE156" s="210"/>
      <c r="AR156" s="299" t="s">
        <v>141</v>
      </c>
      <c r="AT156" s="299" t="s">
        <v>137</v>
      </c>
      <c r="AU156" s="299" t="s">
        <v>83</v>
      </c>
      <c r="AY156" s="201" t="s">
        <v>121</v>
      </c>
      <c r="BE156" s="300">
        <f t="shared" si="34"/>
        <v>0</v>
      </c>
      <c r="BF156" s="300">
        <f t="shared" si="35"/>
        <v>0</v>
      </c>
      <c r="BG156" s="300">
        <f t="shared" si="36"/>
        <v>0</v>
      </c>
      <c r="BH156" s="300">
        <f t="shared" si="37"/>
        <v>0</v>
      </c>
      <c r="BI156" s="300">
        <f t="shared" si="38"/>
        <v>0</v>
      </c>
      <c r="BJ156" s="201" t="s">
        <v>9</v>
      </c>
      <c r="BK156" s="300">
        <f t="shared" si="39"/>
        <v>0</v>
      </c>
      <c r="BL156" s="201" t="s">
        <v>141</v>
      </c>
      <c r="BM156" s="299" t="s">
        <v>317</v>
      </c>
    </row>
    <row r="157" spans="1:65" s="213" customFormat="1" ht="22.15" customHeight="1">
      <c r="A157" s="210"/>
      <c r="B157" s="211"/>
      <c r="C157" s="302" t="s">
        <v>231</v>
      </c>
      <c r="D157" s="302" t="s">
        <v>137</v>
      </c>
      <c r="E157" s="303" t="s">
        <v>315</v>
      </c>
      <c r="F157" s="304" t="s">
        <v>316</v>
      </c>
      <c r="G157" s="305" t="s">
        <v>152</v>
      </c>
      <c r="H157" s="309">
        <v>80</v>
      </c>
      <c r="I157" s="310">
        <v>0</v>
      </c>
      <c r="J157" s="306">
        <f t="shared" si="30"/>
        <v>0</v>
      </c>
      <c r="K157" s="304" t="s">
        <v>312</v>
      </c>
      <c r="L157" s="211"/>
      <c r="M157" s="307" t="s">
        <v>3</v>
      </c>
      <c r="N157" s="308" t="s">
        <v>46</v>
      </c>
      <c r="O157" s="297">
        <v>0.09</v>
      </c>
      <c r="P157" s="297">
        <f t="shared" si="31"/>
        <v>7.1999999999999993</v>
      </c>
      <c r="Q157" s="297">
        <v>0</v>
      </c>
      <c r="R157" s="297">
        <f t="shared" si="32"/>
        <v>0</v>
      </c>
      <c r="S157" s="297">
        <v>0</v>
      </c>
      <c r="T157" s="297">
        <f t="shared" si="33"/>
        <v>0</v>
      </c>
      <c r="U157" s="298" t="s">
        <v>3</v>
      </c>
      <c r="V157" s="210"/>
      <c r="W157" s="210"/>
      <c r="X157" s="210"/>
      <c r="Y157" s="210"/>
      <c r="Z157" s="210"/>
      <c r="AA157" s="210"/>
      <c r="AB157" s="210"/>
      <c r="AC157" s="210"/>
      <c r="AD157" s="210"/>
      <c r="AE157" s="210"/>
      <c r="AR157" s="299" t="s">
        <v>141</v>
      </c>
      <c r="AT157" s="299" t="s">
        <v>137</v>
      </c>
      <c r="AU157" s="299" t="s">
        <v>83</v>
      </c>
      <c r="AY157" s="201" t="s">
        <v>121</v>
      </c>
      <c r="BE157" s="300">
        <f t="shared" si="34"/>
        <v>0</v>
      </c>
      <c r="BF157" s="300">
        <f t="shared" si="35"/>
        <v>0</v>
      </c>
      <c r="BG157" s="300">
        <f t="shared" si="36"/>
        <v>0</v>
      </c>
      <c r="BH157" s="300">
        <f t="shared" si="37"/>
        <v>0</v>
      </c>
      <c r="BI157" s="300">
        <f t="shared" si="38"/>
        <v>0</v>
      </c>
      <c r="BJ157" s="201" t="s">
        <v>9</v>
      </c>
      <c r="BK157" s="300">
        <f t="shared" si="39"/>
        <v>0</v>
      </c>
      <c r="BL157" s="201" t="s">
        <v>141</v>
      </c>
      <c r="BM157" s="299" t="s">
        <v>318</v>
      </c>
    </row>
    <row r="158" spans="1:65" s="213" customFormat="1" ht="22.15" customHeight="1">
      <c r="A158" s="210"/>
      <c r="B158" s="211"/>
      <c r="C158" s="302" t="s">
        <v>319</v>
      </c>
      <c r="D158" s="302" t="s">
        <v>137</v>
      </c>
      <c r="E158" s="303" t="s">
        <v>315</v>
      </c>
      <c r="F158" s="304" t="s">
        <v>316</v>
      </c>
      <c r="G158" s="305" t="s">
        <v>152</v>
      </c>
      <c r="H158" s="309">
        <v>60</v>
      </c>
      <c r="I158" s="310">
        <v>0</v>
      </c>
      <c r="J158" s="306">
        <f t="shared" si="30"/>
        <v>0</v>
      </c>
      <c r="K158" s="304" t="s">
        <v>312</v>
      </c>
      <c r="L158" s="211"/>
      <c r="M158" s="307" t="s">
        <v>3</v>
      </c>
      <c r="N158" s="308" t="s">
        <v>46</v>
      </c>
      <c r="O158" s="297">
        <v>0.09</v>
      </c>
      <c r="P158" s="297">
        <f t="shared" si="31"/>
        <v>5.3999999999999995</v>
      </c>
      <c r="Q158" s="297">
        <v>0</v>
      </c>
      <c r="R158" s="297">
        <f t="shared" si="32"/>
        <v>0</v>
      </c>
      <c r="S158" s="297">
        <v>0</v>
      </c>
      <c r="T158" s="297">
        <f t="shared" si="33"/>
        <v>0</v>
      </c>
      <c r="U158" s="298" t="s">
        <v>3</v>
      </c>
      <c r="V158" s="210"/>
      <c r="W158" s="210"/>
      <c r="X158" s="210"/>
      <c r="Y158" s="210"/>
      <c r="Z158" s="210"/>
      <c r="AA158" s="210"/>
      <c r="AB158" s="210"/>
      <c r="AC158" s="210"/>
      <c r="AD158" s="210"/>
      <c r="AE158" s="210"/>
      <c r="AR158" s="299" t="s">
        <v>141</v>
      </c>
      <c r="AT158" s="299" t="s">
        <v>137</v>
      </c>
      <c r="AU158" s="299" t="s">
        <v>83</v>
      </c>
      <c r="AY158" s="201" t="s">
        <v>121</v>
      </c>
      <c r="BE158" s="300">
        <f t="shared" si="34"/>
        <v>0</v>
      </c>
      <c r="BF158" s="300">
        <f t="shared" si="35"/>
        <v>0</v>
      </c>
      <c r="BG158" s="300">
        <f t="shared" si="36"/>
        <v>0</v>
      </c>
      <c r="BH158" s="300">
        <f t="shared" si="37"/>
        <v>0</v>
      </c>
      <c r="BI158" s="300">
        <f t="shared" si="38"/>
        <v>0</v>
      </c>
      <c r="BJ158" s="201" t="s">
        <v>9</v>
      </c>
      <c r="BK158" s="300">
        <f t="shared" si="39"/>
        <v>0</v>
      </c>
      <c r="BL158" s="201" t="s">
        <v>141</v>
      </c>
      <c r="BM158" s="299" t="s">
        <v>320</v>
      </c>
    </row>
    <row r="159" spans="1:65" s="213" customFormat="1" ht="13.9" customHeight="1">
      <c r="A159" s="210"/>
      <c r="B159" s="211"/>
      <c r="C159" s="302" t="s">
        <v>233</v>
      </c>
      <c r="D159" s="302" t="s">
        <v>137</v>
      </c>
      <c r="E159" s="303" t="s">
        <v>321</v>
      </c>
      <c r="F159" s="304" t="s">
        <v>322</v>
      </c>
      <c r="G159" s="305" t="s">
        <v>152</v>
      </c>
      <c r="H159" s="309">
        <v>80</v>
      </c>
      <c r="I159" s="310">
        <v>0</v>
      </c>
      <c r="J159" s="306">
        <f t="shared" si="30"/>
        <v>0</v>
      </c>
      <c r="K159" s="304" t="s">
        <v>3</v>
      </c>
      <c r="L159" s="211"/>
      <c r="M159" s="307" t="s">
        <v>3</v>
      </c>
      <c r="N159" s="308" t="s">
        <v>46</v>
      </c>
      <c r="O159" s="297">
        <v>0</v>
      </c>
      <c r="P159" s="297">
        <f t="shared" si="31"/>
        <v>0</v>
      </c>
      <c r="Q159" s="297">
        <v>0</v>
      </c>
      <c r="R159" s="297">
        <f t="shared" si="32"/>
        <v>0</v>
      </c>
      <c r="S159" s="297">
        <v>0</v>
      </c>
      <c r="T159" s="297">
        <f t="shared" si="33"/>
        <v>0</v>
      </c>
      <c r="U159" s="298" t="s">
        <v>3</v>
      </c>
      <c r="V159" s="210"/>
      <c r="W159" s="210"/>
      <c r="X159" s="210"/>
      <c r="Y159" s="210"/>
      <c r="Z159" s="210"/>
      <c r="AA159" s="210"/>
      <c r="AB159" s="210"/>
      <c r="AC159" s="210"/>
      <c r="AD159" s="210"/>
      <c r="AE159" s="210"/>
      <c r="AR159" s="299" t="s">
        <v>141</v>
      </c>
      <c r="AT159" s="299" t="s">
        <v>137</v>
      </c>
      <c r="AU159" s="299" t="s">
        <v>83</v>
      </c>
      <c r="AY159" s="201" t="s">
        <v>121</v>
      </c>
      <c r="BE159" s="300">
        <f t="shared" si="34"/>
        <v>0</v>
      </c>
      <c r="BF159" s="300">
        <f t="shared" si="35"/>
        <v>0</v>
      </c>
      <c r="BG159" s="300">
        <f t="shared" si="36"/>
        <v>0</v>
      </c>
      <c r="BH159" s="300">
        <f t="shared" si="37"/>
        <v>0</v>
      </c>
      <c r="BI159" s="300">
        <f t="shared" si="38"/>
        <v>0</v>
      </c>
      <c r="BJ159" s="201" t="s">
        <v>9</v>
      </c>
      <c r="BK159" s="300">
        <f t="shared" si="39"/>
        <v>0</v>
      </c>
      <c r="BL159" s="201" t="s">
        <v>141</v>
      </c>
      <c r="BM159" s="299" t="s">
        <v>323</v>
      </c>
    </row>
    <row r="160" spans="1:65" s="213" customFormat="1" ht="22.15" customHeight="1">
      <c r="A160" s="210"/>
      <c r="B160" s="211"/>
      <c r="C160" s="302" t="s">
        <v>324</v>
      </c>
      <c r="D160" s="302" t="s">
        <v>137</v>
      </c>
      <c r="E160" s="303" t="s">
        <v>325</v>
      </c>
      <c r="F160" s="304" t="s">
        <v>326</v>
      </c>
      <c r="G160" s="305" t="s">
        <v>152</v>
      </c>
      <c r="H160" s="309">
        <v>1430</v>
      </c>
      <c r="I160" s="310">
        <v>0</v>
      </c>
      <c r="J160" s="306">
        <f t="shared" si="30"/>
        <v>0</v>
      </c>
      <c r="K160" s="304" t="s">
        <v>312</v>
      </c>
      <c r="L160" s="211"/>
      <c r="M160" s="307" t="s">
        <v>3</v>
      </c>
      <c r="N160" s="308" t="s">
        <v>46</v>
      </c>
      <c r="O160" s="297">
        <v>0.09</v>
      </c>
      <c r="P160" s="297">
        <f t="shared" si="31"/>
        <v>128.69999999999999</v>
      </c>
      <c r="Q160" s="297">
        <v>0</v>
      </c>
      <c r="R160" s="297">
        <f t="shared" si="32"/>
        <v>0</v>
      </c>
      <c r="S160" s="297">
        <v>0</v>
      </c>
      <c r="T160" s="297">
        <f t="shared" si="33"/>
        <v>0</v>
      </c>
      <c r="U160" s="298" t="s">
        <v>3</v>
      </c>
      <c r="V160" s="210"/>
      <c r="W160" s="210"/>
      <c r="X160" s="210"/>
      <c r="Y160" s="210"/>
      <c r="Z160" s="210"/>
      <c r="AA160" s="210"/>
      <c r="AB160" s="210"/>
      <c r="AC160" s="210"/>
      <c r="AD160" s="210"/>
      <c r="AE160" s="210"/>
      <c r="AR160" s="299" t="s">
        <v>141</v>
      </c>
      <c r="AT160" s="299" t="s">
        <v>137</v>
      </c>
      <c r="AU160" s="299" t="s">
        <v>83</v>
      </c>
      <c r="AY160" s="201" t="s">
        <v>121</v>
      </c>
      <c r="BE160" s="300">
        <f t="shared" si="34"/>
        <v>0</v>
      </c>
      <c r="BF160" s="300">
        <f t="shared" si="35"/>
        <v>0</v>
      </c>
      <c r="BG160" s="300">
        <f t="shared" si="36"/>
        <v>0</v>
      </c>
      <c r="BH160" s="300">
        <f t="shared" si="37"/>
        <v>0</v>
      </c>
      <c r="BI160" s="300">
        <f t="shared" si="38"/>
        <v>0</v>
      </c>
      <c r="BJ160" s="201" t="s">
        <v>9</v>
      </c>
      <c r="BK160" s="300">
        <f t="shared" si="39"/>
        <v>0</v>
      </c>
      <c r="BL160" s="201" t="s">
        <v>141</v>
      </c>
      <c r="BM160" s="299" t="s">
        <v>327</v>
      </c>
    </row>
    <row r="161" spans="1:65" s="213" customFormat="1" ht="22.15" customHeight="1">
      <c r="A161" s="210"/>
      <c r="B161" s="211"/>
      <c r="C161" s="302" t="s">
        <v>141</v>
      </c>
      <c r="D161" s="302" t="s">
        <v>137</v>
      </c>
      <c r="E161" s="303" t="s">
        <v>328</v>
      </c>
      <c r="F161" s="304" t="s">
        <v>329</v>
      </c>
      <c r="G161" s="305" t="s">
        <v>125</v>
      </c>
      <c r="H161" s="309">
        <v>50</v>
      </c>
      <c r="I161" s="310">
        <v>0</v>
      </c>
      <c r="J161" s="306">
        <f t="shared" si="30"/>
        <v>0</v>
      </c>
      <c r="K161" s="304" t="s">
        <v>312</v>
      </c>
      <c r="L161" s="211"/>
      <c r="M161" s="307" t="s">
        <v>3</v>
      </c>
      <c r="N161" s="308" t="s">
        <v>46</v>
      </c>
      <c r="O161" s="297">
        <v>0.13700000000000001</v>
      </c>
      <c r="P161" s="297">
        <f t="shared" si="31"/>
        <v>6.8500000000000005</v>
      </c>
      <c r="Q161" s="297">
        <v>0</v>
      </c>
      <c r="R161" s="297">
        <f t="shared" si="32"/>
        <v>0</v>
      </c>
      <c r="S161" s="297">
        <v>0</v>
      </c>
      <c r="T161" s="297">
        <f t="shared" si="33"/>
        <v>0</v>
      </c>
      <c r="U161" s="298" t="s">
        <v>3</v>
      </c>
      <c r="V161" s="210"/>
      <c r="W161" s="210"/>
      <c r="X161" s="210"/>
      <c r="Y161" s="210"/>
      <c r="Z161" s="210"/>
      <c r="AA161" s="210"/>
      <c r="AB161" s="210"/>
      <c r="AC161" s="210"/>
      <c r="AD161" s="210"/>
      <c r="AE161" s="210"/>
      <c r="AR161" s="299" t="s">
        <v>141</v>
      </c>
      <c r="AT161" s="299" t="s">
        <v>137</v>
      </c>
      <c r="AU161" s="299" t="s">
        <v>83</v>
      </c>
      <c r="AY161" s="201" t="s">
        <v>121</v>
      </c>
      <c r="BE161" s="300">
        <f t="shared" si="34"/>
        <v>0</v>
      </c>
      <c r="BF161" s="300">
        <f t="shared" si="35"/>
        <v>0</v>
      </c>
      <c r="BG161" s="300">
        <f t="shared" si="36"/>
        <v>0</v>
      </c>
      <c r="BH161" s="300">
        <f t="shared" si="37"/>
        <v>0</v>
      </c>
      <c r="BI161" s="300">
        <f t="shared" si="38"/>
        <v>0</v>
      </c>
      <c r="BJ161" s="201" t="s">
        <v>9</v>
      </c>
      <c r="BK161" s="300">
        <f t="shared" si="39"/>
        <v>0</v>
      </c>
      <c r="BL161" s="201" t="s">
        <v>141</v>
      </c>
      <c r="BM161" s="299" t="s">
        <v>126</v>
      </c>
    </row>
    <row r="162" spans="1:65" s="213" customFormat="1" ht="22.15" customHeight="1">
      <c r="A162" s="210"/>
      <c r="B162" s="211"/>
      <c r="C162" s="302" t="s">
        <v>330</v>
      </c>
      <c r="D162" s="302" t="s">
        <v>137</v>
      </c>
      <c r="E162" s="303" t="s">
        <v>331</v>
      </c>
      <c r="F162" s="304" t="s">
        <v>332</v>
      </c>
      <c r="G162" s="305" t="s">
        <v>333</v>
      </c>
      <c r="H162" s="309">
        <v>160</v>
      </c>
      <c r="I162" s="310">
        <v>0</v>
      </c>
      <c r="J162" s="306">
        <f t="shared" si="30"/>
        <v>0</v>
      </c>
      <c r="K162" s="304" t="s">
        <v>312</v>
      </c>
      <c r="L162" s="211"/>
      <c r="M162" s="307" t="s">
        <v>3</v>
      </c>
      <c r="N162" s="308" t="s">
        <v>46</v>
      </c>
      <c r="O162" s="297">
        <v>0.16200000000000001</v>
      </c>
      <c r="P162" s="297">
        <f t="shared" si="31"/>
        <v>25.92</v>
      </c>
      <c r="Q162" s="297">
        <v>0</v>
      </c>
      <c r="R162" s="297">
        <f t="shared" si="32"/>
        <v>0</v>
      </c>
      <c r="S162" s="297">
        <v>0</v>
      </c>
      <c r="T162" s="297">
        <f t="shared" si="33"/>
        <v>0</v>
      </c>
      <c r="U162" s="298" t="s">
        <v>3</v>
      </c>
      <c r="V162" s="210"/>
      <c r="W162" s="210"/>
      <c r="X162" s="210"/>
      <c r="Y162" s="210"/>
      <c r="Z162" s="210"/>
      <c r="AA162" s="210"/>
      <c r="AB162" s="210"/>
      <c r="AC162" s="210"/>
      <c r="AD162" s="210"/>
      <c r="AE162" s="210"/>
      <c r="AR162" s="299" t="s">
        <v>141</v>
      </c>
      <c r="AT162" s="299" t="s">
        <v>137</v>
      </c>
      <c r="AU162" s="299" t="s">
        <v>83</v>
      </c>
      <c r="AY162" s="201" t="s">
        <v>121</v>
      </c>
      <c r="BE162" s="300">
        <f t="shared" si="34"/>
        <v>0</v>
      </c>
      <c r="BF162" s="300">
        <f t="shared" si="35"/>
        <v>0</v>
      </c>
      <c r="BG162" s="300">
        <f t="shared" si="36"/>
        <v>0</v>
      </c>
      <c r="BH162" s="300">
        <f t="shared" si="37"/>
        <v>0</v>
      </c>
      <c r="BI162" s="300">
        <f t="shared" si="38"/>
        <v>0</v>
      </c>
      <c r="BJ162" s="201" t="s">
        <v>9</v>
      </c>
      <c r="BK162" s="300">
        <f t="shared" si="39"/>
        <v>0</v>
      </c>
      <c r="BL162" s="201" t="s">
        <v>141</v>
      </c>
      <c r="BM162" s="299" t="s">
        <v>334</v>
      </c>
    </row>
    <row r="163" spans="1:65" s="213" customFormat="1" ht="22.15" customHeight="1">
      <c r="A163" s="210"/>
      <c r="B163" s="211"/>
      <c r="C163" s="302" t="s">
        <v>239</v>
      </c>
      <c r="D163" s="302" t="s">
        <v>137</v>
      </c>
      <c r="E163" s="303" t="s">
        <v>335</v>
      </c>
      <c r="F163" s="304" t="s">
        <v>336</v>
      </c>
      <c r="G163" s="305" t="s">
        <v>152</v>
      </c>
      <c r="H163" s="309">
        <v>210</v>
      </c>
      <c r="I163" s="310">
        <v>0</v>
      </c>
      <c r="J163" s="306">
        <f t="shared" si="30"/>
        <v>0</v>
      </c>
      <c r="K163" s="304" t="s">
        <v>312</v>
      </c>
      <c r="L163" s="211"/>
      <c r="M163" s="307" t="s">
        <v>3</v>
      </c>
      <c r="N163" s="308" t="s">
        <v>46</v>
      </c>
      <c r="O163" s="297">
        <v>9.4E-2</v>
      </c>
      <c r="P163" s="297">
        <f t="shared" si="31"/>
        <v>19.739999999999998</v>
      </c>
      <c r="Q163" s="297">
        <v>0</v>
      </c>
      <c r="R163" s="297">
        <f t="shared" si="32"/>
        <v>0</v>
      </c>
      <c r="S163" s="297">
        <v>0</v>
      </c>
      <c r="T163" s="297">
        <f t="shared" si="33"/>
        <v>0</v>
      </c>
      <c r="U163" s="298" t="s">
        <v>3</v>
      </c>
      <c r="V163" s="210"/>
      <c r="W163" s="210"/>
      <c r="X163" s="210"/>
      <c r="Y163" s="210"/>
      <c r="Z163" s="210"/>
      <c r="AA163" s="210"/>
      <c r="AB163" s="210"/>
      <c r="AC163" s="210"/>
      <c r="AD163" s="210"/>
      <c r="AE163" s="210"/>
      <c r="AR163" s="299" t="s">
        <v>141</v>
      </c>
      <c r="AT163" s="299" t="s">
        <v>137</v>
      </c>
      <c r="AU163" s="299" t="s">
        <v>83</v>
      </c>
      <c r="AY163" s="201" t="s">
        <v>121</v>
      </c>
      <c r="BE163" s="300">
        <f t="shared" si="34"/>
        <v>0</v>
      </c>
      <c r="BF163" s="300">
        <f t="shared" si="35"/>
        <v>0</v>
      </c>
      <c r="BG163" s="300">
        <f t="shared" si="36"/>
        <v>0</v>
      </c>
      <c r="BH163" s="300">
        <f t="shared" si="37"/>
        <v>0</v>
      </c>
      <c r="BI163" s="300">
        <f t="shared" si="38"/>
        <v>0</v>
      </c>
      <c r="BJ163" s="201" t="s">
        <v>9</v>
      </c>
      <c r="BK163" s="300">
        <f t="shared" si="39"/>
        <v>0</v>
      </c>
      <c r="BL163" s="201" t="s">
        <v>141</v>
      </c>
      <c r="BM163" s="299" t="s">
        <v>337</v>
      </c>
    </row>
    <row r="164" spans="1:65" s="213" customFormat="1" ht="22.15" customHeight="1">
      <c r="A164" s="210"/>
      <c r="B164" s="211"/>
      <c r="C164" s="302" t="s">
        <v>338</v>
      </c>
      <c r="D164" s="302" t="s">
        <v>137</v>
      </c>
      <c r="E164" s="303" t="s">
        <v>339</v>
      </c>
      <c r="F164" s="304" t="s">
        <v>340</v>
      </c>
      <c r="G164" s="305" t="s">
        <v>152</v>
      </c>
      <c r="H164" s="309">
        <v>150</v>
      </c>
      <c r="I164" s="310">
        <v>0</v>
      </c>
      <c r="J164" s="306">
        <f t="shared" si="30"/>
        <v>0</v>
      </c>
      <c r="K164" s="304" t="s">
        <v>312</v>
      </c>
      <c r="L164" s="211"/>
      <c r="M164" s="307" t="s">
        <v>3</v>
      </c>
      <c r="N164" s="308" t="s">
        <v>46</v>
      </c>
      <c r="O164" s="297">
        <v>0.63</v>
      </c>
      <c r="P164" s="297">
        <f t="shared" si="31"/>
        <v>94.5</v>
      </c>
      <c r="Q164" s="297">
        <v>0</v>
      </c>
      <c r="R164" s="297">
        <f t="shared" si="32"/>
        <v>0</v>
      </c>
      <c r="S164" s="297">
        <v>0</v>
      </c>
      <c r="T164" s="297">
        <f t="shared" si="33"/>
        <v>0</v>
      </c>
      <c r="U164" s="298" t="s">
        <v>3</v>
      </c>
      <c r="V164" s="210"/>
      <c r="W164" s="210"/>
      <c r="X164" s="210"/>
      <c r="Y164" s="210"/>
      <c r="Z164" s="210"/>
      <c r="AA164" s="210"/>
      <c r="AB164" s="210"/>
      <c r="AC164" s="210"/>
      <c r="AD164" s="210"/>
      <c r="AE164" s="210"/>
      <c r="AR164" s="299" t="s">
        <v>141</v>
      </c>
      <c r="AT164" s="299" t="s">
        <v>137</v>
      </c>
      <c r="AU164" s="299" t="s">
        <v>83</v>
      </c>
      <c r="AY164" s="201" t="s">
        <v>121</v>
      </c>
      <c r="BE164" s="300">
        <f t="shared" si="34"/>
        <v>0</v>
      </c>
      <c r="BF164" s="300">
        <f t="shared" si="35"/>
        <v>0</v>
      </c>
      <c r="BG164" s="300">
        <f t="shared" si="36"/>
        <v>0</v>
      </c>
      <c r="BH164" s="300">
        <f t="shared" si="37"/>
        <v>0</v>
      </c>
      <c r="BI164" s="300">
        <f t="shared" si="38"/>
        <v>0</v>
      </c>
      <c r="BJ164" s="201" t="s">
        <v>9</v>
      </c>
      <c r="BK164" s="300">
        <f t="shared" si="39"/>
        <v>0</v>
      </c>
      <c r="BL164" s="201" t="s">
        <v>141</v>
      </c>
      <c r="BM164" s="299" t="s">
        <v>341</v>
      </c>
    </row>
    <row r="165" spans="1:65" s="213" customFormat="1" ht="13.9" customHeight="1">
      <c r="A165" s="210"/>
      <c r="B165" s="211"/>
      <c r="C165" s="302" t="s">
        <v>240</v>
      </c>
      <c r="D165" s="302" t="s">
        <v>137</v>
      </c>
      <c r="E165" s="303" t="s">
        <v>342</v>
      </c>
      <c r="F165" s="304" t="s">
        <v>343</v>
      </c>
      <c r="G165" s="305" t="s">
        <v>152</v>
      </c>
      <c r="H165" s="309">
        <v>20</v>
      </c>
      <c r="I165" s="310">
        <v>0</v>
      </c>
      <c r="J165" s="306">
        <f t="shared" si="30"/>
        <v>0</v>
      </c>
      <c r="K165" s="304" t="s">
        <v>312</v>
      </c>
      <c r="L165" s="211"/>
      <c r="M165" s="307" t="s">
        <v>3</v>
      </c>
      <c r="N165" s="308" t="s">
        <v>46</v>
      </c>
      <c r="O165" s="297">
        <v>0.23</v>
      </c>
      <c r="P165" s="297">
        <f t="shared" si="31"/>
        <v>4.6000000000000005</v>
      </c>
      <c r="Q165" s="297">
        <v>0</v>
      </c>
      <c r="R165" s="297">
        <f t="shared" si="32"/>
        <v>0</v>
      </c>
      <c r="S165" s="297">
        <v>0</v>
      </c>
      <c r="T165" s="297">
        <f t="shared" si="33"/>
        <v>0</v>
      </c>
      <c r="U165" s="298" t="s">
        <v>3</v>
      </c>
      <c r="V165" s="210"/>
      <c r="W165" s="210"/>
      <c r="X165" s="210"/>
      <c r="Y165" s="210"/>
      <c r="Z165" s="210"/>
      <c r="AA165" s="210"/>
      <c r="AB165" s="210"/>
      <c r="AC165" s="210"/>
      <c r="AD165" s="210"/>
      <c r="AE165" s="210"/>
      <c r="AR165" s="299" t="s">
        <v>141</v>
      </c>
      <c r="AT165" s="299" t="s">
        <v>137</v>
      </c>
      <c r="AU165" s="299" t="s">
        <v>83</v>
      </c>
      <c r="AY165" s="201" t="s">
        <v>121</v>
      </c>
      <c r="BE165" s="300">
        <f t="shared" si="34"/>
        <v>0</v>
      </c>
      <c r="BF165" s="300">
        <f t="shared" si="35"/>
        <v>0</v>
      </c>
      <c r="BG165" s="300">
        <f t="shared" si="36"/>
        <v>0</v>
      </c>
      <c r="BH165" s="300">
        <f t="shared" si="37"/>
        <v>0</v>
      </c>
      <c r="BI165" s="300">
        <f t="shared" si="38"/>
        <v>0</v>
      </c>
      <c r="BJ165" s="201" t="s">
        <v>9</v>
      </c>
      <c r="BK165" s="300">
        <f t="shared" si="39"/>
        <v>0</v>
      </c>
      <c r="BL165" s="201" t="s">
        <v>141</v>
      </c>
      <c r="BM165" s="299" t="s">
        <v>344</v>
      </c>
    </row>
    <row r="166" spans="1:65" s="213" customFormat="1" ht="22.15" customHeight="1">
      <c r="A166" s="210"/>
      <c r="B166" s="211"/>
      <c r="C166" s="302" t="s">
        <v>345</v>
      </c>
      <c r="D166" s="302" t="s">
        <v>137</v>
      </c>
      <c r="E166" s="303" t="s">
        <v>339</v>
      </c>
      <c r="F166" s="304" t="s">
        <v>340</v>
      </c>
      <c r="G166" s="305" t="s">
        <v>152</v>
      </c>
      <c r="H166" s="309">
        <v>20</v>
      </c>
      <c r="I166" s="310">
        <v>0</v>
      </c>
      <c r="J166" s="306">
        <f t="shared" si="30"/>
        <v>0</v>
      </c>
      <c r="K166" s="304" t="s">
        <v>312</v>
      </c>
      <c r="L166" s="211"/>
      <c r="M166" s="307" t="s">
        <v>3</v>
      </c>
      <c r="N166" s="308" t="s">
        <v>46</v>
      </c>
      <c r="O166" s="297">
        <v>0.63</v>
      </c>
      <c r="P166" s="297">
        <f t="shared" si="31"/>
        <v>12.6</v>
      </c>
      <c r="Q166" s="297">
        <v>0</v>
      </c>
      <c r="R166" s="297">
        <f t="shared" si="32"/>
        <v>0</v>
      </c>
      <c r="S166" s="297">
        <v>0</v>
      </c>
      <c r="T166" s="297">
        <f t="shared" si="33"/>
        <v>0</v>
      </c>
      <c r="U166" s="298" t="s">
        <v>3</v>
      </c>
      <c r="V166" s="210"/>
      <c r="W166" s="210"/>
      <c r="X166" s="210"/>
      <c r="Y166" s="210"/>
      <c r="Z166" s="210"/>
      <c r="AA166" s="210"/>
      <c r="AB166" s="210"/>
      <c r="AC166" s="210"/>
      <c r="AD166" s="210"/>
      <c r="AE166" s="210"/>
      <c r="AR166" s="299" t="s">
        <v>141</v>
      </c>
      <c r="AT166" s="299" t="s">
        <v>137</v>
      </c>
      <c r="AU166" s="299" t="s">
        <v>83</v>
      </c>
      <c r="AY166" s="201" t="s">
        <v>121</v>
      </c>
      <c r="BE166" s="300">
        <f t="shared" si="34"/>
        <v>0</v>
      </c>
      <c r="BF166" s="300">
        <f t="shared" si="35"/>
        <v>0</v>
      </c>
      <c r="BG166" s="300">
        <f t="shared" si="36"/>
        <v>0</v>
      </c>
      <c r="BH166" s="300">
        <f t="shared" si="37"/>
        <v>0</v>
      </c>
      <c r="BI166" s="300">
        <f t="shared" si="38"/>
        <v>0</v>
      </c>
      <c r="BJ166" s="201" t="s">
        <v>9</v>
      </c>
      <c r="BK166" s="300">
        <f t="shared" si="39"/>
        <v>0</v>
      </c>
      <c r="BL166" s="201" t="s">
        <v>141</v>
      </c>
      <c r="BM166" s="299" t="s">
        <v>346</v>
      </c>
    </row>
    <row r="167" spans="1:65" s="213" customFormat="1" ht="13.9" customHeight="1">
      <c r="A167" s="210"/>
      <c r="B167" s="211"/>
      <c r="C167" s="302" t="s">
        <v>242</v>
      </c>
      <c r="D167" s="302" t="s">
        <v>137</v>
      </c>
      <c r="E167" s="303" t="s">
        <v>347</v>
      </c>
      <c r="F167" s="304" t="s">
        <v>348</v>
      </c>
      <c r="G167" s="305" t="s">
        <v>152</v>
      </c>
      <c r="H167" s="309">
        <v>260</v>
      </c>
      <c r="I167" s="310">
        <v>0</v>
      </c>
      <c r="J167" s="306">
        <f t="shared" si="30"/>
        <v>0</v>
      </c>
      <c r="K167" s="304" t="s">
        <v>3</v>
      </c>
      <c r="L167" s="211"/>
      <c r="M167" s="307" t="s">
        <v>3</v>
      </c>
      <c r="N167" s="308" t="s">
        <v>46</v>
      </c>
      <c r="O167" s="297">
        <v>0</v>
      </c>
      <c r="P167" s="297">
        <f t="shared" si="31"/>
        <v>0</v>
      </c>
      <c r="Q167" s="297">
        <v>0</v>
      </c>
      <c r="R167" s="297">
        <f t="shared" si="32"/>
        <v>0</v>
      </c>
      <c r="S167" s="297">
        <v>0</v>
      </c>
      <c r="T167" s="297">
        <f t="shared" si="33"/>
        <v>0</v>
      </c>
      <c r="U167" s="298" t="s">
        <v>3</v>
      </c>
      <c r="V167" s="210"/>
      <c r="W167" s="210"/>
      <c r="X167" s="210"/>
      <c r="Y167" s="210"/>
      <c r="Z167" s="210"/>
      <c r="AA167" s="210"/>
      <c r="AB167" s="210"/>
      <c r="AC167" s="210"/>
      <c r="AD167" s="210"/>
      <c r="AE167" s="210"/>
      <c r="AR167" s="299" t="s">
        <v>141</v>
      </c>
      <c r="AT167" s="299" t="s">
        <v>137</v>
      </c>
      <c r="AU167" s="299" t="s">
        <v>83</v>
      </c>
      <c r="AY167" s="201" t="s">
        <v>121</v>
      </c>
      <c r="BE167" s="300">
        <f t="shared" si="34"/>
        <v>0</v>
      </c>
      <c r="BF167" s="300">
        <f t="shared" si="35"/>
        <v>0</v>
      </c>
      <c r="BG167" s="300">
        <f t="shared" si="36"/>
        <v>0</v>
      </c>
      <c r="BH167" s="300">
        <f t="shared" si="37"/>
        <v>0</v>
      </c>
      <c r="BI167" s="300">
        <f t="shared" si="38"/>
        <v>0</v>
      </c>
      <c r="BJ167" s="201" t="s">
        <v>9</v>
      </c>
      <c r="BK167" s="300">
        <f t="shared" si="39"/>
        <v>0</v>
      </c>
      <c r="BL167" s="201" t="s">
        <v>141</v>
      </c>
      <c r="BM167" s="299" t="s">
        <v>349</v>
      </c>
    </row>
    <row r="168" spans="1:65" s="213" customFormat="1" ht="13.9" customHeight="1">
      <c r="A168" s="210"/>
      <c r="B168" s="211"/>
      <c r="C168" s="302" t="s">
        <v>350</v>
      </c>
      <c r="D168" s="302" t="s">
        <v>137</v>
      </c>
      <c r="E168" s="303" t="s">
        <v>351</v>
      </c>
      <c r="F168" s="304" t="s">
        <v>352</v>
      </c>
      <c r="G168" s="305" t="s">
        <v>125</v>
      </c>
      <c r="H168" s="309">
        <v>60</v>
      </c>
      <c r="I168" s="310">
        <v>0</v>
      </c>
      <c r="J168" s="306">
        <f t="shared" si="30"/>
        <v>0</v>
      </c>
      <c r="K168" s="304" t="s">
        <v>3</v>
      </c>
      <c r="L168" s="211"/>
      <c r="M168" s="307" t="s">
        <v>3</v>
      </c>
      <c r="N168" s="308" t="s">
        <v>46</v>
      </c>
      <c r="O168" s="297">
        <v>0</v>
      </c>
      <c r="P168" s="297">
        <f t="shared" si="31"/>
        <v>0</v>
      </c>
      <c r="Q168" s="297">
        <v>0</v>
      </c>
      <c r="R168" s="297">
        <f t="shared" si="32"/>
        <v>0</v>
      </c>
      <c r="S168" s="297">
        <v>0</v>
      </c>
      <c r="T168" s="297">
        <f t="shared" si="33"/>
        <v>0</v>
      </c>
      <c r="U168" s="298" t="s">
        <v>3</v>
      </c>
      <c r="V168" s="210"/>
      <c r="W168" s="210"/>
      <c r="X168" s="210"/>
      <c r="Y168" s="210"/>
      <c r="Z168" s="210"/>
      <c r="AA168" s="210"/>
      <c r="AB168" s="210"/>
      <c r="AC168" s="210"/>
      <c r="AD168" s="210"/>
      <c r="AE168" s="210"/>
      <c r="AR168" s="299" t="s">
        <v>141</v>
      </c>
      <c r="AT168" s="299" t="s">
        <v>137</v>
      </c>
      <c r="AU168" s="299" t="s">
        <v>83</v>
      </c>
      <c r="AY168" s="201" t="s">
        <v>121</v>
      </c>
      <c r="BE168" s="300">
        <f t="shared" si="34"/>
        <v>0</v>
      </c>
      <c r="BF168" s="300">
        <f t="shared" si="35"/>
        <v>0</v>
      </c>
      <c r="BG168" s="300">
        <f t="shared" si="36"/>
        <v>0</v>
      </c>
      <c r="BH168" s="300">
        <f t="shared" si="37"/>
        <v>0</v>
      </c>
      <c r="BI168" s="300">
        <f t="shared" si="38"/>
        <v>0</v>
      </c>
      <c r="BJ168" s="201" t="s">
        <v>9</v>
      </c>
      <c r="BK168" s="300">
        <f t="shared" si="39"/>
        <v>0</v>
      </c>
      <c r="BL168" s="201" t="s">
        <v>141</v>
      </c>
      <c r="BM168" s="299" t="s">
        <v>353</v>
      </c>
    </row>
    <row r="169" spans="1:65" s="213" customFormat="1" ht="13.9" customHeight="1">
      <c r="A169" s="210"/>
      <c r="B169" s="211"/>
      <c r="C169" s="302" t="s">
        <v>243</v>
      </c>
      <c r="D169" s="302" t="s">
        <v>137</v>
      </c>
      <c r="E169" s="303" t="s">
        <v>354</v>
      </c>
      <c r="F169" s="304" t="s">
        <v>355</v>
      </c>
      <c r="G169" s="305" t="s">
        <v>125</v>
      </c>
      <c r="H169" s="309">
        <v>88</v>
      </c>
      <c r="I169" s="310">
        <v>0</v>
      </c>
      <c r="J169" s="306">
        <f t="shared" si="30"/>
        <v>0</v>
      </c>
      <c r="K169" s="304" t="s">
        <v>3</v>
      </c>
      <c r="L169" s="211"/>
      <c r="M169" s="307" t="s">
        <v>3</v>
      </c>
      <c r="N169" s="308" t="s">
        <v>46</v>
      </c>
      <c r="O169" s="297">
        <v>0</v>
      </c>
      <c r="P169" s="297">
        <f t="shared" si="31"/>
        <v>0</v>
      </c>
      <c r="Q169" s="297">
        <v>0</v>
      </c>
      <c r="R169" s="297">
        <f t="shared" si="32"/>
        <v>0</v>
      </c>
      <c r="S169" s="297">
        <v>0</v>
      </c>
      <c r="T169" s="297">
        <f t="shared" si="33"/>
        <v>0</v>
      </c>
      <c r="U169" s="298" t="s">
        <v>3</v>
      </c>
      <c r="V169" s="210"/>
      <c r="W169" s="210"/>
      <c r="X169" s="210"/>
      <c r="Y169" s="210"/>
      <c r="Z169" s="210"/>
      <c r="AA169" s="210"/>
      <c r="AB169" s="210"/>
      <c r="AC169" s="210"/>
      <c r="AD169" s="210"/>
      <c r="AE169" s="210"/>
      <c r="AR169" s="299" t="s">
        <v>141</v>
      </c>
      <c r="AT169" s="299" t="s">
        <v>137</v>
      </c>
      <c r="AU169" s="299" t="s">
        <v>83</v>
      </c>
      <c r="AY169" s="201" t="s">
        <v>121</v>
      </c>
      <c r="BE169" s="300">
        <f t="shared" si="34"/>
        <v>0</v>
      </c>
      <c r="BF169" s="300">
        <f t="shared" si="35"/>
        <v>0</v>
      </c>
      <c r="BG169" s="300">
        <f t="shared" si="36"/>
        <v>0</v>
      </c>
      <c r="BH169" s="300">
        <f t="shared" si="37"/>
        <v>0</v>
      </c>
      <c r="BI169" s="300">
        <f t="shared" si="38"/>
        <v>0</v>
      </c>
      <c r="BJ169" s="201" t="s">
        <v>9</v>
      </c>
      <c r="BK169" s="300">
        <f t="shared" si="39"/>
        <v>0</v>
      </c>
      <c r="BL169" s="201" t="s">
        <v>141</v>
      </c>
      <c r="BM169" s="299" t="s">
        <v>356</v>
      </c>
    </row>
    <row r="170" spans="1:65" s="213" customFormat="1" ht="22.15" customHeight="1">
      <c r="A170" s="210"/>
      <c r="B170" s="211"/>
      <c r="C170" s="302" t="s">
        <v>357</v>
      </c>
      <c r="D170" s="302" t="s">
        <v>137</v>
      </c>
      <c r="E170" s="303" t="s">
        <v>358</v>
      </c>
      <c r="F170" s="304" t="s">
        <v>359</v>
      </c>
      <c r="G170" s="305" t="s">
        <v>152</v>
      </c>
      <c r="H170" s="309">
        <v>20</v>
      </c>
      <c r="I170" s="310">
        <v>0</v>
      </c>
      <c r="J170" s="306">
        <f t="shared" si="30"/>
        <v>0</v>
      </c>
      <c r="K170" s="304" t="s">
        <v>312</v>
      </c>
      <c r="L170" s="211"/>
      <c r="M170" s="307" t="s">
        <v>3</v>
      </c>
      <c r="N170" s="308" t="s">
        <v>46</v>
      </c>
      <c r="O170" s="297">
        <v>3.4000000000000002E-2</v>
      </c>
      <c r="P170" s="297">
        <f t="shared" si="31"/>
        <v>0.68</v>
      </c>
      <c r="Q170" s="297">
        <v>0</v>
      </c>
      <c r="R170" s="297">
        <f t="shared" si="32"/>
        <v>0</v>
      </c>
      <c r="S170" s="297">
        <v>0</v>
      </c>
      <c r="T170" s="297">
        <f t="shared" si="33"/>
        <v>0</v>
      </c>
      <c r="U170" s="298" t="s">
        <v>3</v>
      </c>
      <c r="V170" s="210"/>
      <c r="W170" s="210"/>
      <c r="X170" s="210"/>
      <c r="Y170" s="210"/>
      <c r="Z170" s="210"/>
      <c r="AA170" s="210"/>
      <c r="AB170" s="210"/>
      <c r="AC170" s="210"/>
      <c r="AD170" s="210"/>
      <c r="AE170" s="210"/>
      <c r="AR170" s="299" t="s">
        <v>141</v>
      </c>
      <c r="AT170" s="299" t="s">
        <v>137</v>
      </c>
      <c r="AU170" s="299" t="s">
        <v>83</v>
      </c>
      <c r="AY170" s="201" t="s">
        <v>121</v>
      </c>
      <c r="BE170" s="300">
        <f t="shared" si="34"/>
        <v>0</v>
      </c>
      <c r="BF170" s="300">
        <f t="shared" si="35"/>
        <v>0</v>
      </c>
      <c r="BG170" s="300">
        <f t="shared" si="36"/>
        <v>0</v>
      </c>
      <c r="BH170" s="300">
        <f t="shared" si="37"/>
        <v>0</v>
      </c>
      <c r="BI170" s="300">
        <f t="shared" si="38"/>
        <v>0</v>
      </c>
      <c r="BJ170" s="201" t="s">
        <v>9</v>
      </c>
      <c r="BK170" s="300">
        <f t="shared" si="39"/>
        <v>0</v>
      </c>
      <c r="BL170" s="201" t="s">
        <v>141</v>
      </c>
      <c r="BM170" s="299" t="s">
        <v>360</v>
      </c>
    </row>
    <row r="171" spans="1:65" s="213" customFormat="1" ht="13.9" customHeight="1">
      <c r="A171" s="210"/>
      <c r="B171" s="211"/>
      <c r="C171" s="302" t="s">
        <v>245</v>
      </c>
      <c r="D171" s="302" t="s">
        <v>137</v>
      </c>
      <c r="E171" s="303" t="s">
        <v>361</v>
      </c>
      <c r="F171" s="304" t="s">
        <v>362</v>
      </c>
      <c r="G171" s="305" t="s">
        <v>125</v>
      </c>
      <c r="H171" s="309">
        <v>2</v>
      </c>
      <c r="I171" s="310">
        <v>0</v>
      </c>
      <c r="J171" s="306">
        <f t="shared" si="30"/>
        <v>0</v>
      </c>
      <c r="K171" s="304" t="s">
        <v>312</v>
      </c>
      <c r="L171" s="211"/>
      <c r="M171" s="307" t="s">
        <v>3</v>
      </c>
      <c r="N171" s="308" t="s">
        <v>46</v>
      </c>
      <c r="O171" s="297">
        <v>0.127</v>
      </c>
      <c r="P171" s="297">
        <f t="shared" si="31"/>
        <v>0.254</v>
      </c>
      <c r="Q171" s="297">
        <v>0</v>
      </c>
      <c r="R171" s="297">
        <f t="shared" si="32"/>
        <v>0</v>
      </c>
      <c r="S171" s="297">
        <v>0</v>
      </c>
      <c r="T171" s="297">
        <f t="shared" si="33"/>
        <v>0</v>
      </c>
      <c r="U171" s="298" t="s">
        <v>3</v>
      </c>
      <c r="V171" s="210"/>
      <c r="W171" s="210"/>
      <c r="X171" s="210"/>
      <c r="Y171" s="210"/>
      <c r="Z171" s="210"/>
      <c r="AA171" s="210"/>
      <c r="AB171" s="210"/>
      <c r="AC171" s="210"/>
      <c r="AD171" s="210"/>
      <c r="AE171" s="210"/>
      <c r="AR171" s="299" t="s">
        <v>141</v>
      </c>
      <c r="AT171" s="299" t="s">
        <v>137</v>
      </c>
      <c r="AU171" s="299" t="s">
        <v>83</v>
      </c>
      <c r="AY171" s="201" t="s">
        <v>121</v>
      </c>
      <c r="BE171" s="300">
        <f t="shared" si="34"/>
        <v>0</v>
      </c>
      <c r="BF171" s="300">
        <f t="shared" si="35"/>
        <v>0</v>
      </c>
      <c r="BG171" s="300">
        <f t="shared" si="36"/>
        <v>0</v>
      </c>
      <c r="BH171" s="300">
        <f t="shared" si="37"/>
        <v>0</v>
      </c>
      <c r="BI171" s="300">
        <f t="shared" si="38"/>
        <v>0</v>
      </c>
      <c r="BJ171" s="201" t="s">
        <v>9</v>
      </c>
      <c r="BK171" s="300">
        <f t="shared" si="39"/>
        <v>0</v>
      </c>
      <c r="BL171" s="201" t="s">
        <v>141</v>
      </c>
      <c r="BM171" s="299" t="s">
        <v>363</v>
      </c>
    </row>
    <row r="172" spans="1:65" s="213" customFormat="1" ht="22.15" customHeight="1">
      <c r="A172" s="210"/>
      <c r="B172" s="211"/>
      <c r="C172" s="302" t="s">
        <v>364</v>
      </c>
      <c r="D172" s="302" t="s">
        <v>137</v>
      </c>
      <c r="E172" s="303" t="s">
        <v>365</v>
      </c>
      <c r="F172" s="304" t="s">
        <v>366</v>
      </c>
      <c r="G172" s="305" t="s">
        <v>125</v>
      </c>
      <c r="H172" s="309">
        <v>1</v>
      </c>
      <c r="I172" s="310">
        <v>0</v>
      </c>
      <c r="J172" s="306">
        <f t="shared" si="30"/>
        <v>0</v>
      </c>
      <c r="K172" s="304" t="s">
        <v>312</v>
      </c>
      <c r="L172" s="211"/>
      <c r="M172" s="307" t="s">
        <v>3</v>
      </c>
      <c r="N172" s="308" t="s">
        <v>46</v>
      </c>
      <c r="O172" s="297">
        <v>0.39</v>
      </c>
      <c r="P172" s="297">
        <f t="shared" si="31"/>
        <v>0.39</v>
      </c>
      <c r="Q172" s="297">
        <v>0</v>
      </c>
      <c r="R172" s="297">
        <f t="shared" si="32"/>
        <v>0</v>
      </c>
      <c r="S172" s="297">
        <v>0</v>
      </c>
      <c r="T172" s="297">
        <f t="shared" si="33"/>
        <v>0</v>
      </c>
      <c r="U172" s="298" t="s">
        <v>3</v>
      </c>
      <c r="V172" s="210"/>
      <c r="W172" s="210"/>
      <c r="X172" s="210"/>
      <c r="Y172" s="210"/>
      <c r="Z172" s="210"/>
      <c r="AA172" s="210"/>
      <c r="AB172" s="210"/>
      <c r="AC172" s="210"/>
      <c r="AD172" s="210"/>
      <c r="AE172" s="210"/>
      <c r="AR172" s="299" t="s">
        <v>141</v>
      </c>
      <c r="AT172" s="299" t="s">
        <v>137</v>
      </c>
      <c r="AU172" s="299" t="s">
        <v>83</v>
      </c>
      <c r="AY172" s="201" t="s">
        <v>121</v>
      </c>
      <c r="BE172" s="300">
        <f t="shared" si="34"/>
        <v>0</v>
      </c>
      <c r="BF172" s="300">
        <f t="shared" si="35"/>
        <v>0</v>
      </c>
      <c r="BG172" s="300">
        <f t="shared" si="36"/>
        <v>0</v>
      </c>
      <c r="BH172" s="300">
        <f t="shared" si="37"/>
        <v>0</v>
      </c>
      <c r="BI172" s="300">
        <f t="shared" si="38"/>
        <v>0</v>
      </c>
      <c r="BJ172" s="201" t="s">
        <v>9</v>
      </c>
      <c r="BK172" s="300">
        <f t="shared" si="39"/>
        <v>0</v>
      </c>
      <c r="BL172" s="201" t="s">
        <v>141</v>
      </c>
      <c r="BM172" s="299" t="s">
        <v>367</v>
      </c>
    </row>
    <row r="173" spans="1:65" s="213" customFormat="1" ht="22.15" customHeight="1">
      <c r="A173" s="210"/>
      <c r="B173" s="211"/>
      <c r="C173" s="302" t="s">
        <v>246</v>
      </c>
      <c r="D173" s="302" t="s">
        <v>137</v>
      </c>
      <c r="E173" s="303" t="s">
        <v>368</v>
      </c>
      <c r="F173" s="304" t="s">
        <v>369</v>
      </c>
      <c r="G173" s="305" t="s">
        <v>125</v>
      </c>
      <c r="H173" s="309">
        <v>21</v>
      </c>
      <c r="I173" s="310">
        <v>0</v>
      </c>
      <c r="J173" s="306">
        <f t="shared" si="30"/>
        <v>0</v>
      </c>
      <c r="K173" s="304" t="s">
        <v>312</v>
      </c>
      <c r="L173" s="211"/>
      <c r="M173" s="307" t="s">
        <v>3</v>
      </c>
      <c r="N173" s="308" t="s">
        <v>46</v>
      </c>
      <c r="O173" s="297">
        <v>0.23200000000000001</v>
      </c>
      <c r="P173" s="297">
        <f t="shared" si="31"/>
        <v>4.8719999999999999</v>
      </c>
      <c r="Q173" s="297">
        <v>0</v>
      </c>
      <c r="R173" s="297">
        <f t="shared" si="32"/>
        <v>0</v>
      </c>
      <c r="S173" s="297">
        <v>0</v>
      </c>
      <c r="T173" s="297">
        <f t="shared" si="33"/>
        <v>0</v>
      </c>
      <c r="U173" s="298" t="s">
        <v>3</v>
      </c>
      <c r="V173" s="210"/>
      <c r="W173" s="210"/>
      <c r="X173" s="210"/>
      <c r="Y173" s="210"/>
      <c r="Z173" s="210"/>
      <c r="AA173" s="210"/>
      <c r="AB173" s="210"/>
      <c r="AC173" s="210"/>
      <c r="AD173" s="210"/>
      <c r="AE173" s="210"/>
      <c r="AR173" s="299" t="s">
        <v>141</v>
      </c>
      <c r="AT173" s="299" t="s">
        <v>137</v>
      </c>
      <c r="AU173" s="299" t="s">
        <v>83</v>
      </c>
      <c r="AY173" s="201" t="s">
        <v>121</v>
      </c>
      <c r="BE173" s="300">
        <f t="shared" si="34"/>
        <v>0</v>
      </c>
      <c r="BF173" s="300">
        <f t="shared" si="35"/>
        <v>0</v>
      </c>
      <c r="BG173" s="300">
        <f t="shared" si="36"/>
        <v>0</v>
      </c>
      <c r="BH173" s="300">
        <f t="shared" si="37"/>
        <v>0</v>
      </c>
      <c r="BI173" s="300">
        <f t="shared" si="38"/>
        <v>0</v>
      </c>
      <c r="BJ173" s="201" t="s">
        <v>9</v>
      </c>
      <c r="BK173" s="300">
        <f t="shared" si="39"/>
        <v>0</v>
      </c>
      <c r="BL173" s="201" t="s">
        <v>141</v>
      </c>
      <c r="BM173" s="299" t="s">
        <v>370</v>
      </c>
    </row>
    <row r="174" spans="1:65" s="213" customFormat="1" ht="22.15" customHeight="1">
      <c r="A174" s="210"/>
      <c r="B174" s="211"/>
      <c r="C174" s="302" t="s">
        <v>371</v>
      </c>
      <c r="D174" s="302" t="s">
        <v>137</v>
      </c>
      <c r="E174" s="303" t="s">
        <v>372</v>
      </c>
      <c r="F174" s="304" t="s">
        <v>373</v>
      </c>
      <c r="G174" s="305" t="s">
        <v>333</v>
      </c>
      <c r="H174" s="309">
        <v>1</v>
      </c>
      <c r="I174" s="310">
        <v>0</v>
      </c>
      <c r="J174" s="306">
        <f t="shared" si="30"/>
        <v>0</v>
      </c>
      <c r="K174" s="304" t="s">
        <v>312</v>
      </c>
      <c r="L174" s="211"/>
      <c r="M174" s="307" t="s">
        <v>3</v>
      </c>
      <c r="N174" s="308" t="s">
        <v>46</v>
      </c>
      <c r="O174" s="297">
        <v>0.14799999999999999</v>
      </c>
      <c r="P174" s="297">
        <f t="shared" si="31"/>
        <v>0.14799999999999999</v>
      </c>
      <c r="Q174" s="297">
        <v>0</v>
      </c>
      <c r="R174" s="297">
        <f t="shared" si="32"/>
        <v>0</v>
      </c>
      <c r="S174" s="297">
        <v>0</v>
      </c>
      <c r="T174" s="297">
        <f t="shared" si="33"/>
        <v>0</v>
      </c>
      <c r="U174" s="298" t="s">
        <v>3</v>
      </c>
      <c r="V174" s="210"/>
      <c r="W174" s="210"/>
      <c r="X174" s="210"/>
      <c r="Y174" s="210"/>
      <c r="Z174" s="210"/>
      <c r="AA174" s="210"/>
      <c r="AB174" s="210"/>
      <c r="AC174" s="210"/>
      <c r="AD174" s="210"/>
      <c r="AE174" s="210"/>
      <c r="AR174" s="299" t="s">
        <v>141</v>
      </c>
      <c r="AT174" s="299" t="s">
        <v>137</v>
      </c>
      <c r="AU174" s="299" t="s">
        <v>83</v>
      </c>
      <c r="AY174" s="201" t="s">
        <v>121</v>
      </c>
      <c r="BE174" s="300">
        <f t="shared" si="34"/>
        <v>0</v>
      </c>
      <c r="BF174" s="300">
        <f t="shared" si="35"/>
        <v>0</v>
      </c>
      <c r="BG174" s="300">
        <f t="shared" si="36"/>
        <v>0</v>
      </c>
      <c r="BH174" s="300">
        <f t="shared" si="37"/>
        <v>0</v>
      </c>
      <c r="BI174" s="300">
        <f t="shared" si="38"/>
        <v>0</v>
      </c>
      <c r="BJ174" s="201" t="s">
        <v>9</v>
      </c>
      <c r="BK174" s="300">
        <f t="shared" si="39"/>
        <v>0</v>
      </c>
      <c r="BL174" s="201" t="s">
        <v>141</v>
      </c>
      <c r="BM174" s="299" t="s">
        <v>374</v>
      </c>
    </row>
    <row r="175" spans="1:65" s="213" customFormat="1" ht="13.9" customHeight="1">
      <c r="A175" s="210"/>
      <c r="B175" s="211"/>
      <c r="C175" s="302" t="s">
        <v>248</v>
      </c>
      <c r="D175" s="302" t="s">
        <v>137</v>
      </c>
      <c r="E175" s="303" t="s">
        <v>375</v>
      </c>
      <c r="F175" s="304" t="s">
        <v>376</v>
      </c>
      <c r="G175" s="305" t="s">
        <v>333</v>
      </c>
      <c r="H175" s="309">
        <v>80</v>
      </c>
      <c r="I175" s="310">
        <v>0</v>
      </c>
      <c r="J175" s="306">
        <f t="shared" si="30"/>
        <v>0</v>
      </c>
      <c r="K175" s="304" t="s">
        <v>312</v>
      </c>
      <c r="L175" s="211"/>
      <c r="M175" s="307" t="s">
        <v>3</v>
      </c>
      <c r="N175" s="308" t="s">
        <v>46</v>
      </c>
      <c r="O175" s="297">
        <v>1.32</v>
      </c>
      <c r="P175" s="297">
        <f t="shared" si="31"/>
        <v>105.60000000000001</v>
      </c>
      <c r="Q175" s="297">
        <v>0</v>
      </c>
      <c r="R175" s="297">
        <f t="shared" si="32"/>
        <v>0</v>
      </c>
      <c r="S175" s="297">
        <v>0</v>
      </c>
      <c r="T175" s="297">
        <f t="shared" si="33"/>
        <v>0</v>
      </c>
      <c r="U175" s="298" t="s">
        <v>3</v>
      </c>
      <c r="V175" s="210"/>
      <c r="W175" s="210"/>
      <c r="X175" s="210"/>
      <c r="Y175" s="210"/>
      <c r="Z175" s="210"/>
      <c r="AA175" s="210"/>
      <c r="AB175" s="210"/>
      <c r="AC175" s="210"/>
      <c r="AD175" s="210"/>
      <c r="AE175" s="210"/>
      <c r="AR175" s="299" t="s">
        <v>141</v>
      </c>
      <c r="AT175" s="299" t="s">
        <v>137</v>
      </c>
      <c r="AU175" s="299" t="s">
        <v>83</v>
      </c>
      <c r="AY175" s="201" t="s">
        <v>121</v>
      </c>
      <c r="BE175" s="300">
        <f t="shared" si="34"/>
        <v>0</v>
      </c>
      <c r="BF175" s="300">
        <f t="shared" si="35"/>
        <v>0</v>
      </c>
      <c r="BG175" s="300">
        <f t="shared" si="36"/>
        <v>0</v>
      </c>
      <c r="BH175" s="300">
        <f t="shared" si="37"/>
        <v>0</v>
      </c>
      <c r="BI175" s="300">
        <f t="shared" si="38"/>
        <v>0</v>
      </c>
      <c r="BJ175" s="201" t="s">
        <v>9</v>
      </c>
      <c r="BK175" s="300">
        <f t="shared" si="39"/>
        <v>0</v>
      </c>
      <c r="BL175" s="201" t="s">
        <v>141</v>
      </c>
      <c r="BM175" s="299" t="s">
        <v>377</v>
      </c>
    </row>
    <row r="176" spans="1:65" s="213" customFormat="1" ht="13.9" customHeight="1">
      <c r="A176" s="210"/>
      <c r="B176" s="211"/>
      <c r="C176" s="302" t="s">
        <v>378</v>
      </c>
      <c r="D176" s="302" t="s">
        <v>137</v>
      </c>
      <c r="E176" s="303" t="s">
        <v>379</v>
      </c>
      <c r="F176" s="304" t="s">
        <v>380</v>
      </c>
      <c r="G176" s="305" t="s">
        <v>125</v>
      </c>
      <c r="H176" s="309">
        <v>86</v>
      </c>
      <c r="I176" s="310">
        <v>0</v>
      </c>
      <c r="J176" s="306">
        <f t="shared" si="30"/>
        <v>0</v>
      </c>
      <c r="K176" s="304" t="s">
        <v>3</v>
      </c>
      <c r="L176" s="211"/>
      <c r="M176" s="307" t="s">
        <v>3</v>
      </c>
      <c r="N176" s="308" t="s">
        <v>46</v>
      </c>
      <c r="O176" s="297">
        <v>0</v>
      </c>
      <c r="P176" s="297">
        <f t="shared" si="31"/>
        <v>0</v>
      </c>
      <c r="Q176" s="297">
        <v>0</v>
      </c>
      <c r="R176" s="297">
        <f t="shared" si="32"/>
        <v>0</v>
      </c>
      <c r="S176" s="297">
        <v>0</v>
      </c>
      <c r="T176" s="297">
        <f t="shared" si="33"/>
        <v>0</v>
      </c>
      <c r="U176" s="298" t="s">
        <v>3</v>
      </c>
      <c r="V176" s="210"/>
      <c r="W176" s="210"/>
      <c r="X176" s="210"/>
      <c r="Y176" s="210"/>
      <c r="Z176" s="210"/>
      <c r="AA176" s="210"/>
      <c r="AB176" s="210"/>
      <c r="AC176" s="210"/>
      <c r="AD176" s="210"/>
      <c r="AE176" s="210"/>
      <c r="AR176" s="299" t="s">
        <v>141</v>
      </c>
      <c r="AT176" s="299" t="s">
        <v>137</v>
      </c>
      <c r="AU176" s="299" t="s">
        <v>83</v>
      </c>
      <c r="AY176" s="201" t="s">
        <v>121</v>
      </c>
      <c r="BE176" s="300">
        <f t="shared" si="34"/>
        <v>0</v>
      </c>
      <c r="BF176" s="300">
        <f t="shared" si="35"/>
        <v>0</v>
      </c>
      <c r="BG176" s="300">
        <f t="shared" si="36"/>
        <v>0</v>
      </c>
      <c r="BH176" s="300">
        <f t="shared" si="37"/>
        <v>0</v>
      </c>
      <c r="BI176" s="300">
        <f t="shared" si="38"/>
        <v>0</v>
      </c>
      <c r="BJ176" s="201" t="s">
        <v>9</v>
      </c>
      <c r="BK176" s="300">
        <f t="shared" si="39"/>
        <v>0</v>
      </c>
      <c r="BL176" s="201" t="s">
        <v>141</v>
      </c>
      <c r="BM176" s="299" t="s">
        <v>143</v>
      </c>
    </row>
    <row r="177" spans="1:65" s="213" customFormat="1" ht="13.9" customHeight="1">
      <c r="A177" s="210"/>
      <c r="B177" s="211"/>
      <c r="C177" s="302" t="s">
        <v>249</v>
      </c>
      <c r="D177" s="302" t="s">
        <v>137</v>
      </c>
      <c r="E177" s="303" t="s">
        <v>381</v>
      </c>
      <c r="F177" s="304" t="s">
        <v>382</v>
      </c>
      <c r="G177" s="305" t="s">
        <v>333</v>
      </c>
      <c r="H177" s="309">
        <v>6</v>
      </c>
      <c r="I177" s="310">
        <v>0</v>
      </c>
      <c r="J177" s="306">
        <f t="shared" si="30"/>
        <v>0</v>
      </c>
      <c r="K177" s="304" t="s">
        <v>312</v>
      </c>
      <c r="L177" s="211"/>
      <c r="M177" s="307" t="s">
        <v>3</v>
      </c>
      <c r="N177" s="308" t="s">
        <v>46</v>
      </c>
      <c r="O177" s="297">
        <v>1.3939999999999999</v>
      </c>
      <c r="P177" s="297">
        <f t="shared" si="31"/>
        <v>8.363999999999999</v>
      </c>
      <c r="Q177" s="297">
        <v>0</v>
      </c>
      <c r="R177" s="297">
        <f t="shared" si="32"/>
        <v>0</v>
      </c>
      <c r="S177" s="297">
        <v>0</v>
      </c>
      <c r="T177" s="297">
        <f t="shared" si="33"/>
        <v>0</v>
      </c>
      <c r="U177" s="298" t="s">
        <v>3</v>
      </c>
      <c r="V177" s="210"/>
      <c r="W177" s="210"/>
      <c r="X177" s="210"/>
      <c r="Y177" s="210"/>
      <c r="Z177" s="210"/>
      <c r="AA177" s="210"/>
      <c r="AB177" s="210"/>
      <c r="AC177" s="210"/>
      <c r="AD177" s="210"/>
      <c r="AE177" s="210"/>
      <c r="AR177" s="299" t="s">
        <v>141</v>
      </c>
      <c r="AT177" s="299" t="s">
        <v>137</v>
      </c>
      <c r="AU177" s="299" t="s">
        <v>83</v>
      </c>
      <c r="AY177" s="201" t="s">
        <v>121</v>
      </c>
      <c r="BE177" s="300">
        <f t="shared" si="34"/>
        <v>0</v>
      </c>
      <c r="BF177" s="300">
        <f t="shared" si="35"/>
        <v>0</v>
      </c>
      <c r="BG177" s="300">
        <f t="shared" si="36"/>
        <v>0</v>
      </c>
      <c r="BH177" s="300">
        <f t="shared" si="37"/>
        <v>0</v>
      </c>
      <c r="BI177" s="300">
        <f t="shared" si="38"/>
        <v>0</v>
      </c>
      <c r="BJ177" s="201" t="s">
        <v>9</v>
      </c>
      <c r="BK177" s="300">
        <f t="shared" si="39"/>
        <v>0</v>
      </c>
      <c r="BL177" s="201" t="s">
        <v>141</v>
      </c>
      <c r="BM177" s="299" t="s">
        <v>304</v>
      </c>
    </row>
    <row r="178" spans="1:65" s="213" customFormat="1" ht="22.15" customHeight="1">
      <c r="A178" s="210"/>
      <c r="B178" s="211"/>
      <c r="C178" s="302" t="s">
        <v>383</v>
      </c>
      <c r="D178" s="302" t="s">
        <v>137</v>
      </c>
      <c r="E178" s="303" t="s">
        <v>331</v>
      </c>
      <c r="F178" s="304" t="s">
        <v>332</v>
      </c>
      <c r="G178" s="305" t="s">
        <v>333</v>
      </c>
      <c r="H178" s="309">
        <v>80</v>
      </c>
      <c r="I178" s="310">
        <v>0</v>
      </c>
      <c r="J178" s="306">
        <f t="shared" si="30"/>
        <v>0</v>
      </c>
      <c r="K178" s="304" t="s">
        <v>312</v>
      </c>
      <c r="L178" s="211"/>
      <c r="M178" s="307" t="s">
        <v>3</v>
      </c>
      <c r="N178" s="308" t="s">
        <v>46</v>
      </c>
      <c r="O178" s="297">
        <v>0.16200000000000001</v>
      </c>
      <c r="P178" s="297">
        <f t="shared" si="31"/>
        <v>12.96</v>
      </c>
      <c r="Q178" s="297">
        <v>0</v>
      </c>
      <c r="R178" s="297">
        <f t="shared" si="32"/>
        <v>0</v>
      </c>
      <c r="S178" s="297">
        <v>0</v>
      </c>
      <c r="T178" s="297">
        <f t="shared" si="33"/>
        <v>0</v>
      </c>
      <c r="U178" s="298" t="s">
        <v>3</v>
      </c>
      <c r="V178" s="210"/>
      <c r="W178" s="210"/>
      <c r="X178" s="210"/>
      <c r="Y178" s="210"/>
      <c r="Z178" s="210"/>
      <c r="AA178" s="210"/>
      <c r="AB178" s="210"/>
      <c r="AC178" s="210"/>
      <c r="AD178" s="210"/>
      <c r="AE178" s="210"/>
      <c r="AR178" s="299" t="s">
        <v>141</v>
      </c>
      <c r="AT178" s="299" t="s">
        <v>137</v>
      </c>
      <c r="AU178" s="299" t="s">
        <v>83</v>
      </c>
      <c r="AY178" s="201" t="s">
        <v>121</v>
      </c>
      <c r="BE178" s="300">
        <f t="shared" si="34"/>
        <v>0</v>
      </c>
      <c r="BF178" s="300">
        <f t="shared" si="35"/>
        <v>0</v>
      </c>
      <c r="BG178" s="300">
        <f t="shared" si="36"/>
        <v>0</v>
      </c>
      <c r="BH178" s="300">
        <f t="shared" si="37"/>
        <v>0</v>
      </c>
      <c r="BI178" s="300">
        <f t="shared" si="38"/>
        <v>0</v>
      </c>
      <c r="BJ178" s="201" t="s">
        <v>9</v>
      </c>
      <c r="BK178" s="300">
        <f t="shared" si="39"/>
        <v>0</v>
      </c>
      <c r="BL178" s="201" t="s">
        <v>141</v>
      </c>
      <c r="BM178" s="299" t="s">
        <v>384</v>
      </c>
    </row>
    <row r="179" spans="1:65" s="213" customFormat="1" ht="13.9" customHeight="1">
      <c r="A179" s="210"/>
      <c r="B179" s="211"/>
      <c r="C179" s="302" t="s">
        <v>251</v>
      </c>
      <c r="D179" s="302" t="s">
        <v>137</v>
      </c>
      <c r="E179" s="303" t="s">
        <v>385</v>
      </c>
      <c r="F179" s="304" t="s">
        <v>386</v>
      </c>
      <c r="G179" s="305" t="s">
        <v>125</v>
      </c>
      <c r="H179" s="309">
        <v>1</v>
      </c>
      <c r="I179" s="310">
        <v>0</v>
      </c>
      <c r="J179" s="306">
        <f t="shared" si="30"/>
        <v>0</v>
      </c>
      <c r="K179" s="304" t="s">
        <v>3</v>
      </c>
      <c r="L179" s="211"/>
      <c r="M179" s="307" t="s">
        <v>3</v>
      </c>
      <c r="N179" s="308" t="s">
        <v>46</v>
      </c>
      <c r="O179" s="297">
        <v>0</v>
      </c>
      <c r="P179" s="297">
        <f t="shared" si="31"/>
        <v>0</v>
      </c>
      <c r="Q179" s="297">
        <v>0</v>
      </c>
      <c r="R179" s="297">
        <f t="shared" si="32"/>
        <v>0</v>
      </c>
      <c r="S179" s="297">
        <v>0</v>
      </c>
      <c r="T179" s="297">
        <f t="shared" si="33"/>
        <v>0</v>
      </c>
      <c r="U179" s="298" t="s">
        <v>3</v>
      </c>
      <c r="V179" s="210"/>
      <c r="W179" s="210"/>
      <c r="X179" s="210"/>
      <c r="Y179" s="210"/>
      <c r="Z179" s="210"/>
      <c r="AA179" s="210"/>
      <c r="AB179" s="210"/>
      <c r="AC179" s="210"/>
      <c r="AD179" s="210"/>
      <c r="AE179" s="210"/>
      <c r="AR179" s="299" t="s">
        <v>141</v>
      </c>
      <c r="AT179" s="299" t="s">
        <v>137</v>
      </c>
      <c r="AU179" s="299" t="s">
        <v>83</v>
      </c>
      <c r="AY179" s="201" t="s">
        <v>121</v>
      </c>
      <c r="BE179" s="300">
        <f t="shared" si="34"/>
        <v>0</v>
      </c>
      <c r="BF179" s="300">
        <f t="shared" si="35"/>
        <v>0</v>
      </c>
      <c r="BG179" s="300">
        <f t="shared" si="36"/>
        <v>0</v>
      </c>
      <c r="BH179" s="300">
        <f t="shared" si="37"/>
        <v>0</v>
      </c>
      <c r="BI179" s="300">
        <f t="shared" si="38"/>
        <v>0</v>
      </c>
      <c r="BJ179" s="201" t="s">
        <v>9</v>
      </c>
      <c r="BK179" s="300">
        <f t="shared" si="39"/>
        <v>0</v>
      </c>
      <c r="BL179" s="201" t="s">
        <v>141</v>
      </c>
      <c r="BM179" s="299" t="s">
        <v>387</v>
      </c>
    </row>
    <row r="180" spans="1:65" s="213" customFormat="1" ht="13.9" customHeight="1">
      <c r="A180" s="210"/>
      <c r="B180" s="211"/>
      <c r="C180" s="302" t="s">
        <v>388</v>
      </c>
      <c r="D180" s="302" t="s">
        <v>137</v>
      </c>
      <c r="E180" s="303" t="s">
        <v>389</v>
      </c>
      <c r="F180" s="304" t="s">
        <v>390</v>
      </c>
      <c r="G180" s="305" t="s">
        <v>333</v>
      </c>
      <c r="H180" s="309">
        <v>1</v>
      </c>
      <c r="I180" s="310">
        <v>0</v>
      </c>
      <c r="J180" s="306">
        <f t="shared" si="30"/>
        <v>0</v>
      </c>
      <c r="K180" s="304" t="s">
        <v>312</v>
      </c>
      <c r="L180" s="211"/>
      <c r="M180" s="307" t="s">
        <v>3</v>
      </c>
      <c r="N180" s="308" t="s">
        <v>46</v>
      </c>
      <c r="O180" s="297">
        <v>0.86499999999999999</v>
      </c>
      <c r="P180" s="297">
        <f t="shared" si="31"/>
        <v>0.86499999999999999</v>
      </c>
      <c r="Q180" s="297">
        <v>0</v>
      </c>
      <c r="R180" s="297">
        <f t="shared" si="32"/>
        <v>0</v>
      </c>
      <c r="S180" s="297">
        <v>0</v>
      </c>
      <c r="T180" s="297">
        <f t="shared" si="33"/>
        <v>0</v>
      </c>
      <c r="U180" s="298" t="s">
        <v>3</v>
      </c>
      <c r="V180" s="210"/>
      <c r="W180" s="210"/>
      <c r="X180" s="210"/>
      <c r="Y180" s="210"/>
      <c r="Z180" s="210"/>
      <c r="AA180" s="210"/>
      <c r="AB180" s="210"/>
      <c r="AC180" s="210"/>
      <c r="AD180" s="210"/>
      <c r="AE180" s="210"/>
      <c r="AR180" s="299" t="s">
        <v>141</v>
      </c>
      <c r="AT180" s="299" t="s">
        <v>137</v>
      </c>
      <c r="AU180" s="299" t="s">
        <v>83</v>
      </c>
      <c r="AY180" s="201" t="s">
        <v>121</v>
      </c>
      <c r="BE180" s="300">
        <f t="shared" si="34"/>
        <v>0</v>
      </c>
      <c r="BF180" s="300">
        <f t="shared" si="35"/>
        <v>0</v>
      </c>
      <c r="BG180" s="300">
        <f t="shared" si="36"/>
        <v>0</v>
      </c>
      <c r="BH180" s="300">
        <f t="shared" si="37"/>
        <v>0</v>
      </c>
      <c r="BI180" s="300">
        <f t="shared" si="38"/>
        <v>0</v>
      </c>
      <c r="BJ180" s="201" t="s">
        <v>9</v>
      </c>
      <c r="BK180" s="300">
        <f t="shared" si="39"/>
        <v>0</v>
      </c>
      <c r="BL180" s="201" t="s">
        <v>141</v>
      </c>
      <c r="BM180" s="299" t="s">
        <v>391</v>
      </c>
    </row>
    <row r="181" spans="1:65" s="311" customFormat="1" ht="12">
      <c r="B181" s="312"/>
      <c r="D181" s="313" t="s">
        <v>392</v>
      </c>
      <c r="E181" s="314" t="s">
        <v>3</v>
      </c>
      <c r="F181" s="315" t="s">
        <v>393</v>
      </c>
      <c r="H181" s="316">
        <v>1</v>
      </c>
      <c r="I181" s="310">
        <v>0</v>
      </c>
      <c r="L181" s="312"/>
      <c r="M181" s="317"/>
      <c r="N181" s="318"/>
      <c r="O181" s="318"/>
      <c r="P181" s="318"/>
      <c r="Q181" s="318"/>
      <c r="R181" s="318"/>
      <c r="S181" s="318"/>
      <c r="T181" s="318"/>
      <c r="U181" s="319"/>
      <c r="AT181" s="314" t="s">
        <v>392</v>
      </c>
      <c r="AU181" s="314" t="s">
        <v>83</v>
      </c>
      <c r="AV181" s="311" t="s">
        <v>83</v>
      </c>
      <c r="AW181" s="311" t="s">
        <v>36</v>
      </c>
      <c r="AX181" s="311" t="s">
        <v>9</v>
      </c>
      <c r="AY181" s="314" t="s">
        <v>121</v>
      </c>
    </row>
    <row r="182" spans="1:65" s="213" customFormat="1" ht="22.15" customHeight="1">
      <c r="A182" s="210"/>
      <c r="B182" s="211"/>
      <c r="C182" s="302" t="s">
        <v>252</v>
      </c>
      <c r="D182" s="302" t="s">
        <v>137</v>
      </c>
      <c r="E182" s="303" t="s">
        <v>394</v>
      </c>
      <c r="F182" s="304" t="s">
        <v>395</v>
      </c>
      <c r="G182" s="305" t="s">
        <v>333</v>
      </c>
      <c r="H182" s="309">
        <v>86</v>
      </c>
      <c r="I182" s="310">
        <v>0</v>
      </c>
      <c r="J182" s="306">
        <f t="shared" ref="J182:J207" si="40">ROUND(I182*H182,0)</f>
        <v>0</v>
      </c>
      <c r="K182" s="304" t="s">
        <v>312</v>
      </c>
      <c r="L182" s="211"/>
      <c r="M182" s="307" t="s">
        <v>3</v>
      </c>
      <c r="N182" s="308" t="s">
        <v>46</v>
      </c>
      <c r="O182" s="297">
        <v>0.19</v>
      </c>
      <c r="P182" s="297">
        <f t="shared" ref="P182:P207" si="41">O182*H182</f>
        <v>16.34</v>
      </c>
      <c r="Q182" s="297">
        <v>0</v>
      </c>
      <c r="R182" s="297">
        <f t="shared" ref="R182:R207" si="42">Q182*H182</f>
        <v>0</v>
      </c>
      <c r="S182" s="297">
        <v>0</v>
      </c>
      <c r="T182" s="297">
        <f t="shared" ref="T182:T207" si="43">S182*H182</f>
        <v>0</v>
      </c>
      <c r="U182" s="298" t="s">
        <v>3</v>
      </c>
      <c r="V182" s="210"/>
      <c r="W182" s="210"/>
      <c r="X182" s="210"/>
      <c r="Y182" s="210"/>
      <c r="Z182" s="210"/>
      <c r="AA182" s="210"/>
      <c r="AB182" s="210"/>
      <c r="AC182" s="210"/>
      <c r="AD182" s="210"/>
      <c r="AE182" s="210"/>
      <c r="AR182" s="299" t="s">
        <v>141</v>
      </c>
      <c r="AT182" s="299" t="s">
        <v>137</v>
      </c>
      <c r="AU182" s="299" t="s">
        <v>83</v>
      </c>
      <c r="AY182" s="201" t="s">
        <v>121</v>
      </c>
      <c r="BE182" s="300">
        <f t="shared" ref="BE182:BE207" si="44">IF(N182="základní",J182,0)</f>
        <v>0</v>
      </c>
      <c r="BF182" s="300">
        <f t="shared" ref="BF182:BF207" si="45">IF(N182="snížená",J182,0)</f>
        <v>0</v>
      </c>
      <c r="BG182" s="300">
        <f t="shared" ref="BG182:BG207" si="46">IF(N182="zákl. přenesená",J182,0)</f>
        <v>0</v>
      </c>
      <c r="BH182" s="300">
        <f t="shared" ref="BH182:BH207" si="47">IF(N182="sníž. přenesená",J182,0)</f>
        <v>0</v>
      </c>
      <c r="BI182" s="300">
        <f t="shared" ref="BI182:BI207" si="48">IF(N182="nulová",J182,0)</f>
        <v>0</v>
      </c>
      <c r="BJ182" s="201" t="s">
        <v>9</v>
      </c>
      <c r="BK182" s="300">
        <f t="shared" ref="BK182:BK207" si="49">ROUND(I182*H182,0)</f>
        <v>0</v>
      </c>
      <c r="BL182" s="201" t="s">
        <v>141</v>
      </c>
      <c r="BM182" s="299" t="s">
        <v>396</v>
      </c>
    </row>
    <row r="183" spans="1:65" s="213" customFormat="1" ht="13.9" customHeight="1">
      <c r="A183" s="210"/>
      <c r="B183" s="211"/>
      <c r="C183" s="302" t="s">
        <v>397</v>
      </c>
      <c r="D183" s="302" t="s">
        <v>137</v>
      </c>
      <c r="E183" s="303" t="s">
        <v>398</v>
      </c>
      <c r="F183" s="304" t="s">
        <v>399</v>
      </c>
      <c r="G183" s="305" t="s">
        <v>333</v>
      </c>
      <c r="H183" s="309">
        <v>1</v>
      </c>
      <c r="I183" s="310">
        <v>0</v>
      </c>
      <c r="J183" s="306">
        <f t="shared" si="40"/>
        <v>0</v>
      </c>
      <c r="K183" s="304" t="s">
        <v>312</v>
      </c>
      <c r="L183" s="211"/>
      <c r="M183" s="307" t="s">
        <v>3</v>
      </c>
      <c r="N183" s="308" t="s">
        <v>46</v>
      </c>
      <c r="O183" s="297">
        <v>0.38</v>
      </c>
      <c r="P183" s="297">
        <f t="shared" si="41"/>
        <v>0.38</v>
      </c>
      <c r="Q183" s="297">
        <v>0</v>
      </c>
      <c r="R183" s="297">
        <f t="shared" si="42"/>
        <v>0</v>
      </c>
      <c r="S183" s="297">
        <v>0</v>
      </c>
      <c r="T183" s="297">
        <f t="shared" si="43"/>
        <v>0</v>
      </c>
      <c r="U183" s="298" t="s">
        <v>3</v>
      </c>
      <c r="V183" s="210"/>
      <c r="W183" s="210"/>
      <c r="X183" s="210"/>
      <c r="Y183" s="210"/>
      <c r="Z183" s="210"/>
      <c r="AA183" s="210"/>
      <c r="AB183" s="210"/>
      <c r="AC183" s="210"/>
      <c r="AD183" s="210"/>
      <c r="AE183" s="210"/>
      <c r="AR183" s="299" t="s">
        <v>141</v>
      </c>
      <c r="AT183" s="299" t="s">
        <v>137</v>
      </c>
      <c r="AU183" s="299" t="s">
        <v>83</v>
      </c>
      <c r="AY183" s="201" t="s">
        <v>121</v>
      </c>
      <c r="BE183" s="300">
        <f t="shared" si="44"/>
        <v>0</v>
      </c>
      <c r="BF183" s="300">
        <f t="shared" si="45"/>
        <v>0</v>
      </c>
      <c r="BG183" s="300">
        <f t="shared" si="46"/>
        <v>0</v>
      </c>
      <c r="BH183" s="300">
        <f t="shared" si="47"/>
        <v>0</v>
      </c>
      <c r="BI183" s="300">
        <f t="shared" si="48"/>
        <v>0</v>
      </c>
      <c r="BJ183" s="201" t="s">
        <v>9</v>
      </c>
      <c r="BK183" s="300">
        <f t="shared" si="49"/>
        <v>0</v>
      </c>
      <c r="BL183" s="201" t="s">
        <v>141</v>
      </c>
      <c r="BM183" s="299" t="s">
        <v>400</v>
      </c>
    </row>
    <row r="184" spans="1:65" s="213" customFormat="1" ht="13.9" customHeight="1">
      <c r="A184" s="210"/>
      <c r="B184" s="211"/>
      <c r="C184" s="302" t="s">
        <v>254</v>
      </c>
      <c r="D184" s="302" t="s">
        <v>137</v>
      </c>
      <c r="E184" s="303" t="s">
        <v>401</v>
      </c>
      <c r="F184" s="304" t="s">
        <v>402</v>
      </c>
      <c r="G184" s="305" t="s">
        <v>221</v>
      </c>
      <c r="H184" s="309">
        <v>2</v>
      </c>
      <c r="I184" s="310">
        <v>0</v>
      </c>
      <c r="J184" s="306">
        <f t="shared" si="40"/>
        <v>0</v>
      </c>
      <c r="K184" s="304" t="s">
        <v>3</v>
      </c>
      <c r="L184" s="211"/>
      <c r="M184" s="307" t="s">
        <v>3</v>
      </c>
      <c r="N184" s="308" t="s">
        <v>46</v>
      </c>
      <c r="O184" s="297">
        <v>0</v>
      </c>
      <c r="P184" s="297">
        <f t="shared" si="41"/>
        <v>0</v>
      </c>
      <c r="Q184" s="297">
        <v>0</v>
      </c>
      <c r="R184" s="297">
        <f t="shared" si="42"/>
        <v>0</v>
      </c>
      <c r="S184" s="297">
        <v>0</v>
      </c>
      <c r="T184" s="297">
        <f t="shared" si="43"/>
        <v>0</v>
      </c>
      <c r="U184" s="298" t="s">
        <v>3</v>
      </c>
      <c r="V184" s="210"/>
      <c r="W184" s="210"/>
      <c r="X184" s="210"/>
      <c r="Y184" s="210"/>
      <c r="Z184" s="210"/>
      <c r="AA184" s="210"/>
      <c r="AB184" s="210"/>
      <c r="AC184" s="210"/>
      <c r="AD184" s="210"/>
      <c r="AE184" s="210"/>
      <c r="AR184" s="299" t="s">
        <v>141</v>
      </c>
      <c r="AT184" s="299" t="s">
        <v>137</v>
      </c>
      <c r="AU184" s="299" t="s">
        <v>83</v>
      </c>
      <c r="AY184" s="201" t="s">
        <v>121</v>
      </c>
      <c r="BE184" s="300">
        <f t="shared" si="44"/>
        <v>0</v>
      </c>
      <c r="BF184" s="300">
        <f t="shared" si="45"/>
        <v>0</v>
      </c>
      <c r="BG184" s="300">
        <f t="shared" si="46"/>
        <v>0</v>
      </c>
      <c r="BH184" s="300">
        <f t="shared" si="47"/>
        <v>0</v>
      </c>
      <c r="BI184" s="300">
        <f t="shared" si="48"/>
        <v>0</v>
      </c>
      <c r="BJ184" s="201" t="s">
        <v>9</v>
      </c>
      <c r="BK184" s="300">
        <f t="shared" si="49"/>
        <v>0</v>
      </c>
      <c r="BL184" s="201" t="s">
        <v>141</v>
      </c>
      <c r="BM184" s="299" t="s">
        <v>403</v>
      </c>
    </row>
    <row r="185" spans="1:65" s="213" customFormat="1" ht="22.15" customHeight="1">
      <c r="A185" s="210"/>
      <c r="B185" s="211"/>
      <c r="C185" s="302" t="s">
        <v>404</v>
      </c>
      <c r="D185" s="302" t="s">
        <v>137</v>
      </c>
      <c r="E185" s="303" t="s">
        <v>405</v>
      </c>
      <c r="F185" s="304" t="s">
        <v>406</v>
      </c>
      <c r="G185" s="305" t="s">
        <v>152</v>
      </c>
      <c r="H185" s="309">
        <v>260</v>
      </c>
      <c r="I185" s="310">
        <v>0</v>
      </c>
      <c r="J185" s="306">
        <f t="shared" si="40"/>
        <v>0</v>
      </c>
      <c r="K185" s="304" t="s">
        <v>312</v>
      </c>
      <c r="L185" s="211"/>
      <c r="M185" s="307" t="s">
        <v>3</v>
      </c>
      <c r="N185" s="308" t="s">
        <v>46</v>
      </c>
      <c r="O185" s="297">
        <v>5.1999999999999998E-2</v>
      </c>
      <c r="P185" s="297">
        <f t="shared" si="41"/>
        <v>13.52</v>
      </c>
      <c r="Q185" s="297">
        <v>0</v>
      </c>
      <c r="R185" s="297">
        <f t="shared" si="42"/>
        <v>0</v>
      </c>
      <c r="S185" s="297">
        <v>0</v>
      </c>
      <c r="T185" s="297">
        <f t="shared" si="43"/>
        <v>0</v>
      </c>
      <c r="U185" s="298" t="s">
        <v>3</v>
      </c>
      <c r="V185" s="210"/>
      <c r="W185" s="210"/>
      <c r="X185" s="210"/>
      <c r="Y185" s="210"/>
      <c r="Z185" s="210"/>
      <c r="AA185" s="210"/>
      <c r="AB185" s="210"/>
      <c r="AC185" s="210"/>
      <c r="AD185" s="210"/>
      <c r="AE185" s="210"/>
      <c r="AR185" s="299" t="s">
        <v>141</v>
      </c>
      <c r="AT185" s="299" t="s">
        <v>137</v>
      </c>
      <c r="AU185" s="299" t="s">
        <v>83</v>
      </c>
      <c r="AY185" s="201" t="s">
        <v>121</v>
      </c>
      <c r="BE185" s="300">
        <f t="shared" si="44"/>
        <v>0</v>
      </c>
      <c r="BF185" s="300">
        <f t="shared" si="45"/>
        <v>0</v>
      </c>
      <c r="BG185" s="300">
        <f t="shared" si="46"/>
        <v>0</v>
      </c>
      <c r="BH185" s="300">
        <f t="shared" si="47"/>
        <v>0</v>
      </c>
      <c r="BI185" s="300">
        <f t="shared" si="48"/>
        <v>0</v>
      </c>
      <c r="BJ185" s="201" t="s">
        <v>9</v>
      </c>
      <c r="BK185" s="300">
        <f t="shared" si="49"/>
        <v>0</v>
      </c>
      <c r="BL185" s="201" t="s">
        <v>141</v>
      </c>
      <c r="BM185" s="299" t="s">
        <v>407</v>
      </c>
    </row>
    <row r="186" spans="1:65" s="213" customFormat="1" ht="22.15" customHeight="1">
      <c r="A186" s="210"/>
      <c r="B186" s="211"/>
      <c r="C186" s="302" t="s">
        <v>255</v>
      </c>
      <c r="D186" s="302" t="s">
        <v>137</v>
      </c>
      <c r="E186" s="303" t="s">
        <v>315</v>
      </c>
      <c r="F186" s="304" t="s">
        <v>316</v>
      </c>
      <c r="G186" s="305" t="s">
        <v>152</v>
      </c>
      <c r="H186" s="309">
        <v>1120</v>
      </c>
      <c r="I186" s="310">
        <v>0</v>
      </c>
      <c r="J186" s="306">
        <f t="shared" si="40"/>
        <v>0</v>
      </c>
      <c r="K186" s="304" t="s">
        <v>312</v>
      </c>
      <c r="L186" s="211"/>
      <c r="M186" s="307" t="s">
        <v>3</v>
      </c>
      <c r="N186" s="308" t="s">
        <v>46</v>
      </c>
      <c r="O186" s="297">
        <v>0.09</v>
      </c>
      <c r="P186" s="297">
        <f t="shared" si="41"/>
        <v>100.8</v>
      </c>
      <c r="Q186" s="297">
        <v>0</v>
      </c>
      <c r="R186" s="297">
        <f t="shared" si="42"/>
        <v>0</v>
      </c>
      <c r="S186" s="297">
        <v>0</v>
      </c>
      <c r="T186" s="297">
        <f t="shared" si="43"/>
        <v>0</v>
      </c>
      <c r="U186" s="298" t="s">
        <v>3</v>
      </c>
      <c r="V186" s="210"/>
      <c r="W186" s="210"/>
      <c r="X186" s="210"/>
      <c r="Y186" s="210"/>
      <c r="Z186" s="210"/>
      <c r="AA186" s="210"/>
      <c r="AB186" s="210"/>
      <c r="AC186" s="210"/>
      <c r="AD186" s="210"/>
      <c r="AE186" s="210"/>
      <c r="AR186" s="299" t="s">
        <v>141</v>
      </c>
      <c r="AT186" s="299" t="s">
        <v>137</v>
      </c>
      <c r="AU186" s="299" t="s">
        <v>83</v>
      </c>
      <c r="AY186" s="201" t="s">
        <v>121</v>
      </c>
      <c r="BE186" s="300">
        <f t="shared" si="44"/>
        <v>0</v>
      </c>
      <c r="BF186" s="300">
        <f t="shared" si="45"/>
        <v>0</v>
      </c>
      <c r="BG186" s="300">
        <f t="shared" si="46"/>
        <v>0</v>
      </c>
      <c r="BH186" s="300">
        <f t="shared" si="47"/>
        <v>0</v>
      </c>
      <c r="BI186" s="300">
        <f t="shared" si="48"/>
        <v>0</v>
      </c>
      <c r="BJ186" s="201" t="s">
        <v>9</v>
      </c>
      <c r="BK186" s="300">
        <f t="shared" si="49"/>
        <v>0</v>
      </c>
      <c r="BL186" s="201" t="s">
        <v>141</v>
      </c>
      <c r="BM186" s="299" t="s">
        <v>408</v>
      </c>
    </row>
    <row r="187" spans="1:65" s="213" customFormat="1" ht="22.15" customHeight="1">
      <c r="A187" s="210"/>
      <c r="B187" s="211"/>
      <c r="C187" s="302" t="s">
        <v>409</v>
      </c>
      <c r="D187" s="302" t="s">
        <v>137</v>
      </c>
      <c r="E187" s="303" t="s">
        <v>315</v>
      </c>
      <c r="F187" s="304" t="s">
        <v>316</v>
      </c>
      <c r="G187" s="305" t="s">
        <v>152</v>
      </c>
      <c r="H187" s="309">
        <v>60</v>
      </c>
      <c r="I187" s="310">
        <v>0</v>
      </c>
      <c r="J187" s="306">
        <f t="shared" si="40"/>
        <v>0</v>
      </c>
      <c r="K187" s="304" t="s">
        <v>312</v>
      </c>
      <c r="L187" s="211"/>
      <c r="M187" s="307" t="s">
        <v>3</v>
      </c>
      <c r="N187" s="308" t="s">
        <v>46</v>
      </c>
      <c r="O187" s="297">
        <v>0.09</v>
      </c>
      <c r="P187" s="297">
        <f t="shared" si="41"/>
        <v>5.3999999999999995</v>
      </c>
      <c r="Q187" s="297">
        <v>0</v>
      </c>
      <c r="R187" s="297">
        <f t="shared" si="42"/>
        <v>0</v>
      </c>
      <c r="S187" s="297">
        <v>0</v>
      </c>
      <c r="T187" s="297">
        <f t="shared" si="43"/>
        <v>0</v>
      </c>
      <c r="U187" s="298" t="s">
        <v>3</v>
      </c>
      <c r="V187" s="210"/>
      <c r="W187" s="210"/>
      <c r="X187" s="210"/>
      <c r="Y187" s="210"/>
      <c r="Z187" s="210"/>
      <c r="AA187" s="210"/>
      <c r="AB187" s="210"/>
      <c r="AC187" s="210"/>
      <c r="AD187" s="210"/>
      <c r="AE187" s="210"/>
      <c r="AR187" s="299" t="s">
        <v>141</v>
      </c>
      <c r="AT187" s="299" t="s">
        <v>137</v>
      </c>
      <c r="AU187" s="299" t="s">
        <v>83</v>
      </c>
      <c r="AY187" s="201" t="s">
        <v>121</v>
      </c>
      <c r="BE187" s="300">
        <f t="shared" si="44"/>
        <v>0</v>
      </c>
      <c r="BF187" s="300">
        <f t="shared" si="45"/>
        <v>0</v>
      </c>
      <c r="BG187" s="300">
        <f t="shared" si="46"/>
        <v>0</v>
      </c>
      <c r="BH187" s="300">
        <f t="shared" si="47"/>
        <v>0</v>
      </c>
      <c r="BI187" s="300">
        <f t="shared" si="48"/>
        <v>0</v>
      </c>
      <c r="BJ187" s="201" t="s">
        <v>9</v>
      </c>
      <c r="BK187" s="300">
        <f t="shared" si="49"/>
        <v>0</v>
      </c>
      <c r="BL187" s="201" t="s">
        <v>141</v>
      </c>
      <c r="BM187" s="299" t="s">
        <v>410</v>
      </c>
    </row>
    <row r="188" spans="1:65" s="213" customFormat="1" ht="22.15" customHeight="1">
      <c r="A188" s="210"/>
      <c r="B188" s="211"/>
      <c r="C188" s="302" t="s">
        <v>259</v>
      </c>
      <c r="D188" s="302" t="s">
        <v>137</v>
      </c>
      <c r="E188" s="303" t="s">
        <v>315</v>
      </c>
      <c r="F188" s="304" t="s">
        <v>316</v>
      </c>
      <c r="G188" s="305" t="s">
        <v>152</v>
      </c>
      <c r="H188" s="309">
        <v>50</v>
      </c>
      <c r="I188" s="310">
        <v>0</v>
      </c>
      <c r="J188" s="306">
        <f t="shared" si="40"/>
        <v>0</v>
      </c>
      <c r="K188" s="304" t="s">
        <v>312</v>
      </c>
      <c r="L188" s="211"/>
      <c r="M188" s="307" t="s">
        <v>3</v>
      </c>
      <c r="N188" s="308" t="s">
        <v>46</v>
      </c>
      <c r="O188" s="297">
        <v>0.09</v>
      </c>
      <c r="P188" s="297">
        <f t="shared" si="41"/>
        <v>4.5</v>
      </c>
      <c r="Q188" s="297">
        <v>0</v>
      </c>
      <c r="R188" s="297">
        <f t="shared" si="42"/>
        <v>0</v>
      </c>
      <c r="S188" s="297">
        <v>0</v>
      </c>
      <c r="T188" s="297">
        <f t="shared" si="43"/>
        <v>0</v>
      </c>
      <c r="U188" s="298" t="s">
        <v>3</v>
      </c>
      <c r="V188" s="210"/>
      <c r="W188" s="210"/>
      <c r="X188" s="210"/>
      <c r="Y188" s="210"/>
      <c r="Z188" s="210"/>
      <c r="AA188" s="210"/>
      <c r="AB188" s="210"/>
      <c r="AC188" s="210"/>
      <c r="AD188" s="210"/>
      <c r="AE188" s="210"/>
      <c r="AR188" s="299" t="s">
        <v>141</v>
      </c>
      <c r="AT188" s="299" t="s">
        <v>137</v>
      </c>
      <c r="AU188" s="299" t="s">
        <v>83</v>
      </c>
      <c r="AY188" s="201" t="s">
        <v>121</v>
      </c>
      <c r="BE188" s="300">
        <f t="shared" si="44"/>
        <v>0</v>
      </c>
      <c r="BF188" s="300">
        <f t="shared" si="45"/>
        <v>0</v>
      </c>
      <c r="BG188" s="300">
        <f t="shared" si="46"/>
        <v>0</v>
      </c>
      <c r="BH188" s="300">
        <f t="shared" si="47"/>
        <v>0</v>
      </c>
      <c r="BI188" s="300">
        <f t="shared" si="48"/>
        <v>0</v>
      </c>
      <c r="BJ188" s="201" t="s">
        <v>9</v>
      </c>
      <c r="BK188" s="300">
        <f t="shared" si="49"/>
        <v>0</v>
      </c>
      <c r="BL188" s="201" t="s">
        <v>141</v>
      </c>
      <c r="BM188" s="299" t="s">
        <v>411</v>
      </c>
    </row>
    <row r="189" spans="1:65" s="213" customFormat="1" ht="13.9" customHeight="1">
      <c r="A189" s="210"/>
      <c r="B189" s="211"/>
      <c r="C189" s="302" t="s">
        <v>412</v>
      </c>
      <c r="D189" s="302" t="s">
        <v>137</v>
      </c>
      <c r="E189" s="303" t="s">
        <v>321</v>
      </c>
      <c r="F189" s="304" t="s">
        <v>322</v>
      </c>
      <c r="G189" s="305" t="s">
        <v>152</v>
      </c>
      <c r="H189" s="309">
        <v>80</v>
      </c>
      <c r="I189" s="310">
        <v>0</v>
      </c>
      <c r="J189" s="306">
        <f t="shared" si="40"/>
        <v>0</v>
      </c>
      <c r="K189" s="304" t="s">
        <v>3</v>
      </c>
      <c r="L189" s="211"/>
      <c r="M189" s="307" t="s">
        <v>3</v>
      </c>
      <c r="N189" s="308" t="s">
        <v>46</v>
      </c>
      <c r="O189" s="297">
        <v>0</v>
      </c>
      <c r="P189" s="297">
        <f t="shared" si="41"/>
        <v>0</v>
      </c>
      <c r="Q189" s="297">
        <v>0</v>
      </c>
      <c r="R189" s="297">
        <f t="shared" si="42"/>
        <v>0</v>
      </c>
      <c r="S189" s="297">
        <v>0</v>
      </c>
      <c r="T189" s="297">
        <f t="shared" si="43"/>
        <v>0</v>
      </c>
      <c r="U189" s="298" t="s">
        <v>3</v>
      </c>
      <c r="V189" s="210"/>
      <c r="W189" s="210"/>
      <c r="X189" s="210"/>
      <c r="Y189" s="210"/>
      <c r="Z189" s="210"/>
      <c r="AA189" s="210"/>
      <c r="AB189" s="210"/>
      <c r="AC189" s="210"/>
      <c r="AD189" s="210"/>
      <c r="AE189" s="210"/>
      <c r="AR189" s="299" t="s">
        <v>141</v>
      </c>
      <c r="AT189" s="299" t="s">
        <v>137</v>
      </c>
      <c r="AU189" s="299" t="s">
        <v>83</v>
      </c>
      <c r="AY189" s="201" t="s">
        <v>121</v>
      </c>
      <c r="BE189" s="300">
        <f t="shared" si="44"/>
        <v>0</v>
      </c>
      <c r="BF189" s="300">
        <f t="shared" si="45"/>
        <v>0</v>
      </c>
      <c r="BG189" s="300">
        <f t="shared" si="46"/>
        <v>0</v>
      </c>
      <c r="BH189" s="300">
        <f t="shared" si="47"/>
        <v>0</v>
      </c>
      <c r="BI189" s="300">
        <f t="shared" si="48"/>
        <v>0</v>
      </c>
      <c r="BJ189" s="201" t="s">
        <v>9</v>
      </c>
      <c r="BK189" s="300">
        <f t="shared" si="49"/>
        <v>0</v>
      </c>
      <c r="BL189" s="201" t="s">
        <v>141</v>
      </c>
      <c r="BM189" s="299" t="s">
        <v>413</v>
      </c>
    </row>
    <row r="190" spans="1:65" s="213" customFormat="1" ht="22.15" customHeight="1">
      <c r="A190" s="210"/>
      <c r="B190" s="211"/>
      <c r="C190" s="302" t="s">
        <v>260</v>
      </c>
      <c r="D190" s="302" t="s">
        <v>137</v>
      </c>
      <c r="E190" s="303" t="s">
        <v>325</v>
      </c>
      <c r="F190" s="304" t="s">
        <v>326</v>
      </c>
      <c r="G190" s="305" t="s">
        <v>152</v>
      </c>
      <c r="H190" s="309">
        <v>1180</v>
      </c>
      <c r="I190" s="310">
        <v>0</v>
      </c>
      <c r="J190" s="306">
        <f t="shared" si="40"/>
        <v>0</v>
      </c>
      <c r="K190" s="304" t="s">
        <v>312</v>
      </c>
      <c r="L190" s="211"/>
      <c r="M190" s="307" t="s">
        <v>3</v>
      </c>
      <c r="N190" s="308" t="s">
        <v>46</v>
      </c>
      <c r="O190" s="297">
        <v>0.09</v>
      </c>
      <c r="P190" s="297">
        <f t="shared" si="41"/>
        <v>106.2</v>
      </c>
      <c r="Q190" s="297">
        <v>0</v>
      </c>
      <c r="R190" s="297">
        <f t="shared" si="42"/>
        <v>0</v>
      </c>
      <c r="S190" s="297">
        <v>0</v>
      </c>
      <c r="T190" s="297">
        <f t="shared" si="43"/>
        <v>0</v>
      </c>
      <c r="U190" s="298" t="s">
        <v>3</v>
      </c>
      <c r="V190" s="210"/>
      <c r="W190" s="210"/>
      <c r="X190" s="210"/>
      <c r="Y190" s="210"/>
      <c r="Z190" s="210"/>
      <c r="AA190" s="210"/>
      <c r="AB190" s="210"/>
      <c r="AC190" s="210"/>
      <c r="AD190" s="210"/>
      <c r="AE190" s="210"/>
      <c r="AR190" s="299" t="s">
        <v>141</v>
      </c>
      <c r="AT190" s="299" t="s">
        <v>137</v>
      </c>
      <c r="AU190" s="299" t="s">
        <v>83</v>
      </c>
      <c r="AY190" s="201" t="s">
        <v>121</v>
      </c>
      <c r="BE190" s="300">
        <f t="shared" si="44"/>
        <v>0</v>
      </c>
      <c r="BF190" s="300">
        <f t="shared" si="45"/>
        <v>0</v>
      </c>
      <c r="BG190" s="300">
        <f t="shared" si="46"/>
        <v>0</v>
      </c>
      <c r="BH190" s="300">
        <f t="shared" si="47"/>
        <v>0</v>
      </c>
      <c r="BI190" s="300">
        <f t="shared" si="48"/>
        <v>0</v>
      </c>
      <c r="BJ190" s="201" t="s">
        <v>9</v>
      </c>
      <c r="BK190" s="300">
        <f t="shared" si="49"/>
        <v>0</v>
      </c>
      <c r="BL190" s="201" t="s">
        <v>141</v>
      </c>
      <c r="BM190" s="299" t="s">
        <v>414</v>
      </c>
    </row>
    <row r="191" spans="1:65" s="213" customFormat="1" ht="22.15" customHeight="1">
      <c r="A191" s="210"/>
      <c r="B191" s="211"/>
      <c r="C191" s="302" t="s">
        <v>415</v>
      </c>
      <c r="D191" s="302" t="s">
        <v>137</v>
      </c>
      <c r="E191" s="303" t="s">
        <v>328</v>
      </c>
      <c r="F191" s="304" t="s">
        <v>329</v>
      </c>
      <c r="G191" s="305" t="s">
        <v>125</v>
      </c>
      <c r="H191" s="309">
        <v>50</v>
      </c>
      <c r="I191" s="310">
        <v>0</v>
      </c>
      <c r="J191" s="306">
        <f t="shared" si="40"/>
        <v>0</v>
      </c>
      <c r="K191" s="304" t="s">
        <v>312</v>
      </c>
      <c r="L191" s="211"/>
      <c r="M191" s="307" t="s">
        <v>3</v>
      </c>
      <c r="N191" s="308" t="s">
        <v>46</v>
      </c>
      <c r="O191" s="297">
        <v>0.13700000000000001</v>
      </c>
      <c r="P191" s="297">
        <f t="shared" si="41"/>
        <v>6.8500000000000005</v>
      </c>
      <c r="Q191" s="297">
        <v>0</v>
      </c>
      <c r="R191" s="297">
        <f t="shared" si="42"/>
        <v>0</v>
      </c>
      <c r="S191" s="297">
        <v>0</v>
      </c>
      <c r="T191" s="297">
        <f t="shared" si="43"/>
        <v>0</v>
      </c>
      <c r="U191" s="298" t="s">
        <v>3</v>
      </c>
      <c r="V191" s="210"/>
      <c r="W191" s="210"/>
      <c r="X191" s="210"/>
      <c r="Y191" s="210"/>
      <c r="Z191" s="210"/>
      <c r="AA191" s="210"/>
      <c r="AB191" s="210"/>
      <c r="AC191" s="210"/>
      <c r="AD191" s="210"/>
      <c r="AE191" s="210"/>
      <c r="AR191" s="299" t="s">
        <v>141</v>
      </c>
      <c r="AT191" s="299" t="s">
        <v>137</v>
      </c>
      <c r="AU191" s="299" t="s">
        <v>83</v>
      </c>
      <c r="AY191" s="201" t="s">
        <v>121</v>
      </c>
      <c r="BE191" s="300">
        <f t="shared" si="44"/>
        <v>0</v>
      </c>
      <c r="BF191" s="300">
        <f t="shared" si="45"/>
        <v>0</v>
      </c>
      <c r="BG191" s="300">
        <f t="shared" si="46"/>
        <v>0</v>
      </c>
      <c r="BH191" s="300">
        <f t="shared" si="47"/>
        <v>0</v>
      </c>
      <c r="BI191" s="300">
        <f t="shared" si="48"/>
        <v>0</v>
      </c>
      <c r="BJ191" s="201" t="s">
        <v>9</v>
      </c>
      <c r="BK191" s="300">
        <f t="shared" si="49"/>
        <v>0</v>
      </c>
      <c r="BL191" s="201" t="s">
        <v>141</v>
      </c>
      <c r="BM191" s="299" t="s">
        <v>416</v>
      </c>
    </row>
    <row r="192" spans="1:65" s="213" customFormat="1" ht="22.15" customHeight="1">
      <c r="A192" s="210"/>
      <c r="B192" s="211"/>
      <c r="C192" s="302" t="s">
        <v>264</v>
      </c>
      <c r="D192" s="302" t="s">
        <v>137</v>
      </c>
      <c r="E192" s="303" t="s">
        <v>331</v>
      </c>
      <c r="F192" s="304" t="s">
        <v>332</v>
      </c>
      <c r="G192" s="305" t="s">
        <v>333</v>
      </c>
      <c r="H192" s="309">
        <v>100</v>
      </c>
      <c r="I192" s="310">
        <v>0</v>
      </c>
      <c r="J192" s="306">
        <f t="shared" si="40"/>
        <v>0</v>
      </c>
      <c r="K192" s="304" t="s">
        <v>312</v>
      </c>
      <c r="L192" s="211"/>
      <c r="M192" s="307" t="s">
        <v>3</v>
      </c>
      <c r="N192" s="308" t="s">
        <v>46</v>
      </c>
      <c r="O192" s="297">
        <v>0.16200000000000001</v>
      </c>
      <c r="P192" s="297">
        <f t="shared" si="41"/>
        <v>16.2</v>
      </c>
      <c r="Q192" s="297">
        <v>0</v>
      </c>
      <c r="R192" s="297">
        <f t="shared" si="42"/>
        <v>0</v>
      </c>
      <c r="S192" s="297">
        <v>0</v>
      </c>
      <c r="T192" s="297">
        <f t="shared" si="43"/>
        <v>0</v>
      </c>
      <c r="U192" s="298" t="s">
        <v>3</v>
      </c>
      <c r="V192" s="210"/>
      <c r="W192" s="210"/>
      <c r="X192" s="210"/>
      <c r="Y192" s="210"/>
      <c r="Z192" s="210"/>
      <c r="AA192" s="210"/>
      <c r="AB192" s="210"/>
      <c r="AC192" s="210"/>
      <c r="AD192" s="210"/>
      <c r="AE192" s="210"/>
      <c r="AR192" s="299" t="s">
        <v>141</v>
      </c>
      <c r="AT192" s="299" t="s">
        <v>137</v>
      </c>
      <c r="AU192" s="299" t="s">
        <v>83</v>
      </c>
      <c r="AY192" s="201" t="s">
        <v>121</v>
      </c>
      <c r="BE192" s="300">
        <f t="shared" si="44"/>
        <v>0</v>
      </c>
      <c r="BF192" s="300">
        <f t="shared" si="45"/>
        <v>0</v>
      </c>
      <c r="BG192" s="300">
        <f t="shared" si="46"/>
        <v>0</v>
      </c>
      <c r="BH192" s="300">
        <f t="shared" si="47"/>
        <v>0</v>
      </c>
      <c r="BI192" s="300">
        <f t="shared" si="48"/>
        <v>0</v>
      </c>
      <c r="BJ192" s="201" t="s">
        <v>9</v>
      </c>
      <c r="BK192" s="300">
        <f t="shared" si="49"/>
        <v>0</v>
      </c>
      <c r="BL192" s="201" t="s">
        <v>141</v>
      </c>
      <c r="BM192" s="299" t="s">
        <v>417</v>
      </c>
    </row>
    <row r="193" spans="1:65" s="213" customFormat="1" ht="22.15" customHeight="1">
      <c r="A193" s="210"/>
      <c r="B193" s="211"/>
      <c r="C193" s="302" t="s">
        <v>418</v>
      </c>
      <c r="D193" s="302" t="s">
        <v>137</v>
      </c>
      <c r="E193" s="303" t="s">
        <v>335</v>
      </c>
      <c r="F193" s="304" t="s">
        <v>336</v>
      </c>
      <c r="G193" s="305" t="s">
        <v>152</v>
      </c>
      <c r="H193" s="309">
        <v>160</v>
      </c>
      <c r="I193" s="310">
        <v>0</v>
      </c>
      <c r="J193" s="306">
        <f t="shared" si="40"/>
        <v>0</v>
      </c>
      <c r="K193" s="304" t="s">
        <v>312</v>
      </c>
      <c r="L193" s="211"/>
      <c r="M193" s="307" t="s">
        <v>3</v>
      </c>
      <c r="N193" s="308" t="s">
        <v>46</v>
      </c>
      <c r="O193" s="297">
        <v>9.4E-2</v>
      </c>
      <c r="P193" s="297">
        <f t="shared" si="41"/>
        <v>15.04</v>
      </c>
      <c r="Q193" s="297">
        <v>0</v>
      </c>
      <c r="R193" s="297">
        <f t="shared" si="42"/>
        <v>0</v>
      </c>
      <c r="S193" s="297">
        <v>0</v>
      </c>
      <c r="T193" s="297">
        <f t="shared" si="43"/>
        <v>0</v>
      </c>
      <c r="U193" s="298" t="s">
        <v>3</v>
      </c>
      <c r="V193" s="210"/>
      <c r="W193" s="210"/>
      <c r="X193" s="210"/>
      <c r="Y193" s="210"/>
      <c r="Z193" s="210"/>
      <c r="AA193" s="210"/>
      <c r="AB193" s="210"/>
      <c r="AC193" s="210"/>
      <c r="AD193" s="210"/>
      <c r="AE193" s="210"/>
      <c r="AR193" s="299" t="s">
        <v>141</v>
      </c>
      <c r="AT193" s="299" t="s">
        <v>137</v>
      </c>
      <c r="AU193" s="299" t="s">
        <v>83</v>
      </c>
      <c r="AY193" s="201" t="s">
        <v>121</v>
      </c>
      <c r="BE193" s="300">
        <f t="shared" si="44"/>
        <v>0</v>
      </c>
      <c r="BF193" s="300">
        <f t="shared" si="45"/>
        <v>0</v>
      </c>
      <c r="BG193" s="300">
        <f t="shared" si="46"/>
        <v>0</v>
      </c>
      <c r="BH193" s="300">
        <f t="shared" si="47"/>
        <v>0</v>
      </c>
      <c r="BI193" s="300">
        <f t="shared" si="48"/>
        <v>0</v>
      </c>
      <c r="BJ193" s="201" t="s">
        <v>9</v>
      </c>
      <c r="BK193" s="300">
        <f t="shared" si="49"/>
        <v>0</v>
      </c>
      <c r="BL193" s="201" t="s">
        <v>141</v>
      </c>
      <c r="BM193" s="299" t="s">
        <v>419</v>
      </c>
    </row>
    <row r="194" spans="1:65" s="213" customFormat="1" ht="22.15" customHeight="1">
      <c r="A194" s="210"/>
      <c r="B194" s="211"/>
      <c r="C194" s="302" t="s">
        <v>267</v>
      </c>
      <c r="D194" s="302" t="s">
        <v>137</v>
      </c>
      <c r="E194" s="303" t="s">
        <v>339</v>
      </c>
      <c r="F194" s="304" t="s">
        <v>340</v>
      </c>
      <c r="G194" s="305" t="s">
        <v>152</v>
      </c>
      <c r="H194" s="309">
        <v>110</v>
      </c>
      <c r="I194" s="310">
        <v>0</v>
      </c>
      <c r="J194" s="306">
        <f t="shared" si="40"/>
        <v>0</v>
      </c>
      <c r="K194" s="304" t="s">
        <v>312</v>
      </c>
      <c r="L194" s="211"/>
      <c r="M194" s="307" t="s">
        <v>3</v>
      </c>
      <c r="N194" s="308" t="s">
        <v>46</v>
      </c>
      <c r="O194" s="297">
        <v>0.63</v>
      </c>
      <c r="P194" s="297">
        <f t="shared" si="41"/>
        <v>69.3</v>
      </c>
      <c r="Q194" s="297">
        <v>0</v>
      </c>
      <c r="R194" s="297">
        <f t="shared" si="42"/>
        <v>0</v>
      </c>
      <c r="S194" s="297">
        <v>0</v>
      </c>
      <c r="T194" s="297">
        <f t="shared" si="43"/>
        <v>0</v>
      </c>
      <c r="U194" s="298" t="s">
        <v>3</v>
      </c>
      <c r="V194" s="210"/>
      <c r="W194" s="210"/>
      <c r="X194" s="210"/>
      <c r="Y194" s="210"/>
      <c r="Z194" s="210"/>
      <c r="AA194" s="210"/>
      <c r="AB194" s="210"/>
      <c r="AC194" s="210"/>
      <c r="AD194" s="210"/>
      <c r="AE194" s="210"/>
      <c r="AR194" s="299" t="s">
        <v>141</v>
      </c>
      <c r="AT194" s="299" t="s">
        <v>137</v>
      </c>
      <c r="AU194" s="299" t="s">
        <v>83</v>
      </c>
      <c r="AY194" s="201" t="s">
        <v>121</v>
      </c>
      <c r="BE194" s="300">
        <f t="shared" si="44"/>
        <v>0</v>
      </c>
      <c r="BF194" s="300">
        <f t="shared" si="45"/>
        <v>0</v>
      </c>
      <c r="BG194" s="300">
        <f t="shared" si="46"/>
        <v>0</v>
      </c>
      <c r="BH194" s="300">
        <f t="shared" si="47"/>
        <v>0</v>
      </c>
      <c r="BI194" s="300">
        <f t="shared" si="48"/>
        <v>0</v>
      </c>
      <c r="BJ194" s="201" t="s">
        <v>9</v>
      </c>
      <c r="BK194" s="300">
        <f t="shared" si="49"/>
        <v>0</v>
      </c>
      <c r="BL194" s="201" t="s">
        <v>141</v>
      </c>
      <c r="BM194" s="299" t="s">
        <v>420</v>
      </c>
    </row>
    <row r="195" spans="1:65" s="213" customFormat="1" ht="13.9" customHeight="1">
      <c r="A195" s="210"/>
      <c r="B195" s="211"/>
      <c r="C195" s="302" t="s">
        <v>421</v>
      </c>
      <c r="D195" s="302" t="s">
        <v>137</v>
      </c>
      <c r="E195" s="303" t="s">
        <v>342</v>
      </c>
      <c r="F195" s="304" t="s">
        <v>343</v>
      </c>
      <c r="G195" s="305" t="s">
        <v>152</v>
      </c>
      <c r="H195" s="309">
        <v>20</v>
      </c>
      <c r="I195" s="310">
        <v>0</v>
      </c>
      <c r="J195" s="306">
        <f t="shared" si="40"/>
        <v>0</v>
      </c>
      <c r="K195" s="304" t="s">
        <v>312</v>
      </c>
      <c r="L195" s="211"/>
      <c r="M195" s="307" t="s">
        <v>3</v>
      </c>
      <c r="N195" s="308" t="s">
        <v>46</v>
      </c>
      <c r="O195" s="297">
        <v>0.23</v>
      </c>
      <c r="P195" s="297">
        <f t="shared" si="41"/>
        <v>4.6000000000000005</v>
      </c>
      <c r="Q195" s="297">
        <v>0</v>
      </c>
      <c r="R195" s="297">
        <f t="shared" si="42"/>
        <v>0</v>
      </c>
      <c r="S195" s="297">
        <v>0</v>
      </c>
      <c r="T195" s="297">
        <f t="shared" si="43"/>
        <v>0</v>
      </c>
      <c r="U195" s="298" t="s">
        <v>3</v>
      </c>
      <c r="V195" s="210"/>
      <c r="W195" s="210"/>
      <c r="X195" s="210"/>
      <c r="Y195" s="210"/>
      <c r="Z195" s="210"/>
      <c r="AA195" s="210"/>
      <c r="AB195" s="210"/>
      <c r="AC195" s="210"/>
      <c r="AD195" s="210"/>
      <c r="AE195" s="210"/>
      <c r="AR195" s="299" t="s">
        <v>141</v>
      </c>
      <c r="AT195" s="299" t="s">
        <v>137</v>
      </c>
      <c r="AU195" s="299" t="s">
        <v>83</v>
      </c>
      <c r="AY195" s="201" t="s">
        <v>121</v>
      </c>
      <c r="BE195" s="300">
        <f t="shared" si="44"/>
        <v>0</v>
      </c>
      <c r="BF195" s="300">
        <f t="shared" si="45"/>
        <v>0</v>
      </c>
      <c r="BG195" s="300">
        <f t="shared" si="46"/>
        <v>0</v>
      </c>
      <c r="BH195" s="300">
        <f t="shared" si="47"/>
        <v>0</v>
      </c>
      <c r="BI195" s="300">
        <f t="shared" si="48"/>
        <v>0</v>
      </c>
      <c r="BJ195" s="201" t="s">
        <v>9</v>
      </c>
      <c r="BK195" s="300">
        <f t="shared" si="49"/>
        <v>0</v>
      </c>
      <c r="BL195" s="201" t="s">
        <v>141</v>
      </c>
      <c r="BM195" s="299" t="s">
        <v>422</v>
      </c>
    </row>
    <row r="196" spans="1:65" s="213" customFormat="1" ht="22.15" customHeight="1">
      <c r="A196" s="210"/>
      <c r="B196" s="211"/>
      <c r="C196" s="302" t="s">
        <v>271</v>
      </c>
      <c r="D196" s="302" t="s">
        <v>137</v>
      </c>
      <c r="E196" s="303" t="s">
        <v>339</v>
      </c>
      <c r="F196" s="304" t="s">
        <v>340</v>
      </c>
      <c r="G196" s="305" t="s">
        <v>152</v>
      </c>
      <c r="H196" s="309">
        <v>20</v>
      </c>
      <c r="I196" s="310">
        <v>0</v>
      </c>
      <c r="J196" s="306">
        <f t="shared" si="40"/>
        <v>0</v>
      </c>
      <c r="K196" s="304" t="s">
        <v>312</v>
      </c>
      <c r="L196" s="211"/>
      <c r="M196" s="307" t="s">
        <v>3</v>
      </c>
      <c r="N196" s="308" t="s">
        <v>46</v>
      </c>
      <c r="O196" s="297">
        <v>0.63</v>
      </c>
      <c r="P196" s="297">
        <f t="shared" si="41"/>
        <v>12.6</v>
      </c>
      <c r="Q196" s="297">
        <v>0</v>
      </c>
      <c r="R196" s="297">
        <f t="shared" si="42"/>
        <v>0</v>
      </c>
      <c r="S196" s="297">
        <v>0</v>
      </c>
      <c r="T196" s="297">
        <f t="shared" si="43"/>
        <v>0</v>
      </c>
      <c r="U196" s="298" t="s">
        <v>3</v>
      </c>
      <c r="V196" s="210"/>
      <c r="W196" s="210"/>
      <c r="X196" s="210"/>
      <c r="Y196" s="210"/>
      <c r="Z196" s="210"/>
      <c r="AA196" s="210"/>
      <c r="AB196" s="210"/>
      <c r="AC196" s="210"/>
      <c r="AD196" s="210"/>
      <c r="AE196" s="210"/>
      <c r="AR196" s="299" t="s">
        <v>141</v>
      </c>
      <c r="AT196" s="299" t="s">
        <v>137</v>
      </c>
      <c r="AU196" s="299" t="s">
        <v>83</v>
      </c>
      <c r="AY196" s="201" t="s">
        <v>121</v>
      </c>
      <c r="BE196" s="300">
        <f t="shared" si="44"/>
        <v>0</v>
      </c>
      <c r="BF196" s="300">
        <f t="shared" si="45"/>
        <v>0</v>
      </c>
      <c r="BG196" s="300">
        <f t="shared" si="46"/>
        <v>0</v>
      </c>
      <c r="BH196" s="300">
        <f t="shared" si="47"/>
        <v>0</v>
      </c>
      <c r="BI196" s="300">
        <f t="shared" si="48"/>
        <v>0</v>
      </c>
      <c r="BJ196" s="201" t="s">
        <v>9</v>
      </c>
      <c r="BK196" s="300">
        <f t="shared" si="49"/>
        <v>0</v>
      </c>
      <c r="BL196" s="201" t="s">
        <v>141</v>
      </c>
      <c r="BM196" s="299" t="s">
        <v>423</v>
      </c>
    </row>
    <row r="197" spans="1:65" s="213" customFormat="1" ht="13.9" customHeight="1">
      <c r="A197" s="210"/>
      <c r="B197" s="211"/>
      <c r="C197" s="302" t="s">
        <v>424</v>
      </c>
      <c r="D197" s="302" t="s">
        <v>137</v>
      </c>
      <c r="E197" s="303" t="s">
        <v>347</v>
      </c>
      <c r="F197" s="304" t="s">
        <v>348</v>
      </c>
      <c r="G197" s="305" t="s">
        <v>152</v>
      </c>
      <c r="H197" s="309">
        <v>200</v>
      </c>
      <c r="I197" s="310">
        <v>0</v>
      </c>
      <c r="J197" s="306">
        <f t="shared" si="40"/>
        <v>0</v>
      </c>
      <c r="K197" s="304" t="s">
        <v>3</v>
      </c>
      <c r="L197" s="211"/>
      <c r="M197" s="307" t="s">
        <v>3</v>
      </c>
      <c r="N197" s="308" t="s">
        <v>46</v>
      </c>
      <c r="O197" s="297">
        <v>0</v>
      </c>
      <c r="P197" s="297">
        <f t="shared" si="41"/>
        <v>0</v>
      </c>
      <c r="Q197" s="297">
        <v>0</v>
      </c>
      <c r="R197" s="297">
        <f t="shared" si="42"/>
        <v>0</v>
      </c>
      <c r="S197" s="297">
        <v>0</v>
      </c>
      <c r="T197" s="297">
        <f t="shared" si="43"/>
        <v>0</v>
      </c>
      <c r="U197" s="298" t="s">
        <v>3</v>
      </c>
      <c r="V197" s="210"/>
      <c r="W197" s="210"/>
      <c r="X197" s="210"/>
      <c r="Y197" s="210"/>
      <c r="Z197" s="210"/>
      <c r="AA197" s="210"/>
      <c r="AB197" s="210"/>
      <c r="AC197" s="210"/>
      <c r="AD197" s="210"/>
      <c r="AE197" s="210"/>
      <c r="AR197" s="299" t="s">
        <v>141</v>
      </c>
      <c r="AT197" s="299" t="s">
        <v>137</v>
      </c>
      <c r="AU197" s="299" t="s">
        <v>83</v>
      </c>
      <c r="AY197" s="201" t="s">
        <v>121</v>
      </c>
      <c r="BE197" s="300">
        <f t="shared" si="44"/>
        <v>0</v>
      </c>
      <c r="BF197" s="300">
        <f t="shared" si="45"/>
        <v>0</v>
      </c>
      <c r="BG197" s="300">
        <f t="shared" si="46"/>
        <v>0</v>
      </c>
      <c r="BH197" s="300">
        <f t="shared" si="47"/>
        <v>0</v>
      </c>
      <c r="BI197" s="300">
        <f t="shared" si="48"/>
        <v>0</v>
      </c>
      <c r="BJ197" s="201" t="s">
        <v>9</v>
      </c>
      <c r="BK197" s="300">
        <f t="shared" si="49"/>
        <v>0</v>
      </c>
      <c r="BL197" s="201" t="s">
        <v>141</v>
      </c>
      <c r="BM197" s="299" t="s">
        <v>425</v>
      </c>
    </row>
    <row r="198" spans="1:65" s="213" customFormat="1" ht="13.9" customHeight="1">
      <c r="A198" s="210"/>
      <c r="B198" s="211"/>
      <c r="C198" s="302" t="s">
        <v>274</v>
      </c>
      <c r="D198" s="302" t="s">
        <v>137</v>
      </c>
      <c r="E198" s="303" t="s">
        <v>351</v>
      </c>
      <c r="F198" s="304" t="s">
        <v>352</v>
      </c>
      <c r="G198" s="305" t="s">
        <v>125</v>
      </c>
      <c r="H198" s="309">
        <v>100</v>
      </c>
      <c r="I198" s="310">
        <v>0</v>
      </c>
      <c r="J198" s="306">
        <f t="shared" si="40"/>
        <v>0</v>
      </c>
      <c r="K198" s="304" t="s">
        <v>3</v>
      </c>
      <c r="L198" s="211"/>
      <c r="M198" s="307" t="s">
        <v>3</v>
      </c>
      <c r="N198" s="308" t="s">
        <v>46</v>
      </c>
      <c r="O198" s="297">
        <v>0</v>
      </c>
      <c r="P198" s="297">
        <f t="shared" si="41"/>
        <v>0</v>
      </c>
      <c r="Q198" s="297">
        <v>0</v>
      </c>
      <c r="R198" s="297">
        <f t="shared" si="42"/>
        <v>0</v>
      </c>
      <c r="S198" s="297">
        <v>0</v>
      </c>
      <c r="T198" s="297">
        <f t="shared" si="43"/>
        <v>0</v>
      </c>
      <c r="U198" s="298" t="s">
        <v>3</v>
      </c>
      <c r="V198" s="210"/>
      <c r="W198" s="210"/>
      <c r="X198" s="210"/>
      <c r="Y198" s="210"/>
      <c r="Z198" s="210"/>
      <c r="AA198" s="210"/>
      <c r="AB198" s="210"/>
      <c r="AC198" s="210"/>
      <c r="AD198" s="210"/>
      <c r="AE198" s="210"/>
      <c r="AR198" s="299" t="s">
        <v>141</v>
      </c>
      <c r="AT198" s="299" t="s">
        <v>137</v>
      </c>
      <c r="AU198" s="299" t="s">
        <v>83</v>
      </c>
      <c r="AY198" s="201" t="s">
        <v>121</v>
      </c>
      <c r="BE198" s="300">
        <f t="shared" si="44"/>
        <v>0</v>
      </c>
      <c r="BF198" s="300">
        <f t="shared" si="45"/>
        <v>0</v>
      </c>
      <c r="BG198" s="300">
        <f t="shared" si="46"/>
        <v>0</v>
      </c>
      <c r="BH198" s="300">
        <f t="shared" si="47"/>
        <v>0</v>
      </c>
      <c r="BI198" s="300">
        <f t="shared" si="48"/>
        <v>0</v>
      </c>
      <c r="BJ198" s="201" t="s">
        <v>9</v>
      </c>
      <c r="BK198" s="300">
        <f t="shared" si="49"/>
        <v>0</v>
      </c>
      <c r="BL198" s="201" t="s">
        <v>141</v>
      </c>
      <c r="BM198" s="299" t="s">
        <v>426</v>
      </c>
    </row>
    <row r="199" spans="1:65" s="213" customFormat="1" ht="13.9" customHeight="1">
      <c r="A199" s="210"/>
      <c r="B199" s="211"/>
      <c r="C199" s="302" t="s">
        <v>427</v>
      </c>
      <c r="D199" s="302" t="s">
        <v>137</v>
      </c>
      <c r="E199" s="303" t="s">
        <v>354</v>
      </c>
      <c r="F199" s="304" t="s">
        <v>355</v>
      </c>
      <c r="G199" s="305" t="s">
        <v>125</v>
      </c>
      <c r="H199" s="309">
        <v>2</v>
      </c>
      <c r="I199" s="310">
        <v>0</v>
      </c>
      <c r="J199" s="306">
        <f t="shared" si="40"/>
        <v>0</v>
      </c>
      <c r="K199" s="304" t="s">
        <v>3</v>
      </c>
      <c r="L199" s="211"/>
      <c r="M199" s="307" t="s">
        <v>3</v>
      </c>
      <c r="N199" s="308" t="s">
        <v>46</v>
      </c>
      <c r="O199" s="297">
        <v>0</v>
      </c>
      <c r="P199" s="297">
        <f t="shared" si="41"/>
        <v>0</v>
      </c>
      <c r="Q199" s="297">
        <v>0</v>
      </c>
      <c r="R199" s="297">
        <f t="shared" si="42"/>
        <v>0</v>
      </c>
      <c r="S199" s="297">
        <v>0</v>
      </c>
      <c r="T199" s="297">
        <f t="shared" si="43"/>
        <v>0</v>
      </c>
      <c r="U199" s="298" t="s">
        <v>3</v>
      </c>
      <c r="V199" s="210"/>
      <c r="W199" s="210"/>
      <c r="X199" s="210"/>
      <c r="Y199" s="210"/>
      <c r="Z199" s="210"/>
      <c r="AA199" s="210"/>
      <c r="AB199" s="210"/>
      <c r="AC199" s="210"/>
      <c r="AD199" s="210"/>
      <c r="AE199" s="210"/>
      <c r="AR199" s="299" t="s">
        <v>141</v>
      </c>
      <c r="AT199" s="299" t="s">
        <v>137</v>
      </c>
      <c r="AU199" s="299" t="s">
        <v>83</v>
      </c>
      <c r="AY199" s="201" t="s">
        <v>121</v>
      </c>
      <c r="BE199" s="300">
        <f t="shared" si="44"/>
        <v>0</v>
      </c>
      <c r="BF199" s="300">
        <f t="shared" si="45"/>
        <v>0</v>
      </c>
      <c r="BG199" s="300">
        <f t="shared" si="46"/>
        <v>0</v>
      </c>
      <c r="BH199" s="300">
        <f t="shared" si="47"/>
        <v>0</v>
      </c>
      <c r="BI199" s="300">
        <f t="shared" si="48"/>
        <v>0</v>
      </c>
      <c r="BJ199" s="201" t="s">
        <v>9</v>
      </c>
      <c r="BK199" s="300">
        <f t="shared" si="49"/>
        <v>0</v>
      </c>
      <c r="BL199" s="201" t="s">
        <v>141</v>
      </c>
      <c r="BM199" s="299" t="s">
        <v>428</v>
      </c>
    </row>
    <row r="200" spans="1:65" s="213" customFormat="1" ht="13.9" customHeight="1">
      <c r="A200" s="210"/>
      <c r="B200" s="211"/>
      <c r="C200" s="302" t="s">
        <v>278</v>
      </c>
      <c r="D200" s="302" t="s">
        <v>137</v>
      </c>
      <c r="E200" s="303" t="s">
        <v>361</v>
      </c>
      <c r="F200" s="304" t="s">
        <v>362</v>
      </c>
      <c r="G200" s="305" t="s">
        <v>125</v>
      </c>
      <c r="H200" s="309">
        <v>2</v>
      </c>
      <c r="I200" s="310">
        <v>0</v>
      </c>
      <c r="J200" s="306">
        <f t="shared" si="40"/>
        <v>0</v>
      </c>
      <c r="K200" s="304" t="s">
        <v>312</v>
      </c>
      <c r="L200" s="211"/>
      <c r="M200" s="307" t="s">
        <v>3</v>
      </c>
      <c r="N200" s="308" t="s">
        <v>46</v>
      </c>
      <c r="O200" s="297">
        <v>0.127</v>
      </c>
      <c r="P200" s="297">
        <f t="shared" si="41"/>
        <v>0.254</v>
      </c>
      <c r="Q200" s="297">
        <v>0</v>
      </c>
      <c r="R200" s="297">
        <f t="shared" si="42"/>
        <v>0</v>
      </c>
      <c r="S200" s="297">
        <v>0</v>
      </c>
      <c r="T200" s="297">
        <f t="shared" si="43"/>
        <v>0</v>
      </c>
      <c r="U200" s="298" t="s">
        <v>3</v>
      </c>
      <c r="V200" s="210"/>
      <c r="W200" s="210"/>
      <c r="X200" s="210"/>
      <c r="Y200" s="210"/>
      <c r="Z200" s="210"/>
      <c r="AA200" s="210"/>
      <c r="AB200" s="210"/>
      <c r="AC200" s="210"/>
      <c r="AD200" s="210"/>
      <c r="AE200" s="210"/>
      <c r="AR200" s="299" t="s">
        <v>141</v>
      </c>
      <c r="AT200" s="299" t="s">
        <v>137</v>
      </c>
      <c r="AU200" s="299" t="s">
        <v>83</v>
      </c>
      <c r="AY200" s="201" t="s">
        <v>121</v>
      </c>
      <c r="BE200" s="300">
        <f t="shared" si="44"/>
        <v>0</v>
      </c>
      <c r="BF200" s="300">
        <f t="shared" si="45"/>
        <v>0</v>
      </c>
      <c r="BG200" s="300">
        <f t="shared" si="46"/>
        <v>0</v>
      </c>
      <c r="BH200" s="300">
        <f t="shared" si="47"/>
        <v>0</v>
      </c>
      <c r="BI200" s="300">
        <f t="shared" si="48"/>
        <v>0</v>
      </c>
      <c r="BJ200" s="201" t="s">
        <v>9</v>
      </c>
      <c r="BK200" s="300">
        <f t="shared" si="49"/>
        <v>0</v>
      </c>
      <c r="BL200" s="201" t="s">
        <v>141</v>
      </c>
      <c r="BM200" s="299" t="s">
        <v>429</v>
      </c>
    </row>
    <row r="201" spans="1:65" s="213" customFormat="1" ht="22.15" customHeight="1">
      <c r="A201" s="210"/>
      <c r="B201" s="211"/>
      <c r="C201" s="302" t="s">
        <v>430</v>
      </c>
      <c r="D201" s="302" t="s">
        <v>137</v>
      </c>
      <c r="E201" s="303" t="s">
        <v>365</v>
      </c>
      <c r="F201" s="304" t="s">
        <v>366</v>
      </c>
      <c r="G201" s="305" t="s">
        <v>125</v>
      </c>
      <c r="H201" s="309">
        <v>1</v>
      </c>
      <c r="I201" s="310">
        <v>0</v>
      </c>
      <c r="J201" s="306">
        <f t="shared" si="40"/>
        <v>0</v>
      </c>
      <c r="K201" s="304" t="s">
        <v>312</v>
      </c>
      <c r="L201" s="211"/>
      <c r="M201" s="307" t="s">
        <v>3</v>
      </c>
      <c r="N201" s="308" t="s">
        <v>46</v>
      </c>
      <c r="O201" s="297">
        <v>0.39</v>
      </c>
      <c r="P201" s="297">
        <f t="shared" si="41"/>
        <v>0.39</v>
      </c>
      <c r="Q201" s="297">
        <v>0</v>
      </c>
      <c r="R201" s="297">
        <f t="shared" si="42"/>
        <v>0</v>
      </c>
      <c r="S201" s="297">
        <v>0</v>
      </c>
      <c r="T201" s="297">
        <f t="shared" si="43"/>
        <v>0</v>
      </c>
      <c r="U201" s="298" t="s">
        <v>3</v>
      </c>
      <c r="V201" s="210"/>
      <c r="W201" s="210"/>
      <c r="X201" s="210"/>
      <c r="Y201" s="210"/>
      <c r="Z201" s="210"/>
      <c r="AA201" s="210"/>
      <c r="AB201" s="210"/>
      <c r="AC201" s="210"/>
      <c r="AD201" s="210"/>
      <c r="AE201" s="210"/>
      <c r="AR201" s="299" t="s">
        <v>141</v>
      </c>
      <c r="AT201" s="299" t="s">
        <v>137</v>
      </c>
      <c r="AU201" s="299" t="s">
        <v>83</v>
      </c>
      <c r="AY201" s="201" t="s">
        <v>121</v>
      </c>
      <c r="BE201" s="300">
        <f t="shared" si="44"/>
        <v>0</v>
      </c>
      <c r="BF201" s="300">
        <f t="shared" si="45"/>
        <v>0</v>
      </c>
      <c r="BG201" s="300">
        <f t="shared" si="46"/>
        <v>0</v>
      </c>
      <c r="BH201" s="300">
        <f t="shared" si="47"/>
        <v>0</v>
      </c>
      <c r="BI201" s="300">
        <f t="shared" si="48"/>
        <v>0</v>
      </c>
      <c r="BJ201" s="201" t="s">
        <v>9</v>
      </c>
      <c r="BK201" s="300">
        <f t="shared" si="49"/>
        <v>0</v>
      </c>
      <c r="BL201" s="201" t="s">
        <v>141</v>
      </c>
      <c r="BM201" s="299" t="s">
        <v>431</v>
      </c>
    </row>
    <row r="202" spans="1:65" s="213" customFormat="1" ht="22.15" customHeight="1">
      <c r="A202" s="210"/>
      <c r="B202" s="211"/>
      <c r="C202" s="302" t="s">
        <v>281</v>
      </c>
      <c r="D202" s="302" t="s">
        <v>137</v>
      </c>
      <c r="E202" s="303" t="s">
        <v>368</v>
      </c>
      <c r="F202" s="304" t="s">
        <v>369</v>
      </c>
      <c r="G202" s="305" t="s">
        <v>125</v>
      </c>
      <c r="H202" s="309">
        <v>12</v>
      </c>
      <c r="I202" s="310">
        <v>0</v>
      </c>
      <c r="J202" s="306">
        <f t="shared" si="40"/>
        <v>0</v>
      </c>
      <c r="K202" s="304" t="s">
        <v>312</v>
      </c>
      <c r="L202" s="211"/>
      <c r="M202" s="307" t="s">
        <v>3</v>
      </c>
      <c r="N202" s="308" t="s">
        <v>46</v>
      </c>
      <c r="O202" s="297">
        <v>0.23200000000000001</v>
      </c>
      <c r="P202" s="297">
        <f t="shared" si="41"/>
        <v>2.7840000000000003</v>
      </c>
      <c r="Q202" s="297">
        <v>0</v>
      </c>
      <c r="R202" s="297">
        <f t="shared" si="42"/>
        <v>0</v>
      </c>
      <c r="S202" s="297">
        <v>0</v>
      </c>
      <c r="T202" s="297">
        <f t="shared" si="43"/>
        <v>0</v>
      </c>
      <c r="U202" s="298" t="s">
        <v>3</v>
      </c>
      <c r="V202" s="210"/>
      <c r="W202" s="210"/>
      <c r="X202" s="210"/>
      <c r="Y202" s="210"/>
      <c r="Z202" s="210"/>
      <c r="AA202" s="210"/>
      <c r="AB202" s="210"/>
      <c r="AC202" s="210"/>
      <c r="AD202" s="210"/>
      <c r="AE202" s="210"/>
      <c r="AR202" s="299" t="s">
        <v>141</v>
      </c>
      <c r="AT202" s="299" t="s">
        <v>137</v>
      </c>
      <c r="AU202" s="299" t="s">
        <v>83</v>
      </c>
      <c r="AY202" s="201" t="s">
        <v>121</v>
      </c>
      <c r="BE202" s="300">
        <f t="shared" si="44"/>
        <v>0</v>
      </c>
      <c r="BF202" s="300">
        <f t="shared" si="45"/>
        <v>0</v>
      </c>
      <c r="BG202" s="300">
        <f t="shared" si="46"/>
        <v>0</v>
      </c>
      <c r="BH202" s="300">
        <f t="shared" si="47"/>
        <v>0</v>
      </c>
      <c r="BI202" s="300">
        <f t="shared" si="48"/>
        <v>0</v>
      </c>
      <c r="BJ202" s="201" t="s">
        <v>9</v>
      </c>
      <c r="BK202" s="300">
        <f t="shared" si="49"/>
        <v>0</v>
      </c>
      <c r="BL202" s="201" t="s">
        <v>141</v>
      </c>
      <c r="BM202" s="299" t="s">
        <v>432</v>
      </c>
    </row>
    <row r="203" spans="1:65" s="213" customFormat="1" ht="22.15" customHeight="1">
      <c r="A203" s="210"/>
      <c r="B203" s="211"/>
      <c r="C203" s="302" t="s">
        <v>433</v>
      </c>
      <c r="D203" s="302" t="s">
        <v>137</v>
      </c>
      <c r="E203" s="303" t="s">
        <v>372</v>
      </c>
      <c r="F203" s="304" t="s">
        <v>373</v>
      </c>
      <c r="G203" s="305" t="s">
        <v>333</v>
      </c>
      <c r="H203" s="309">
        <v>1</v>
      </c>
      <c r="I203" s="310">
        <v>0</v>
      </c>
      <c r="J203" s="306">
        <f t="shared" si="40"/>
        <v>0</v>
      </c>
      <c r="K203" s="304" t="s">
        <v>312</v>
      </c>
      <c r="L203" s="211"/>
      <c r="M203" s="307" t="s">
        <v>3</v>
      </c>
      <c r="N203" s="308" t="s">
        <v>46</v>
      </c>
      <c r="O203" s="297">
        <v>0.14799999999999999</v>
      </c>
      <c r="P203" s="297">
        <f t="shared" si="41"/>
        <v>0.14799999999999999</v>
      </c>
      <c r="Q203" s="297">
        <v>0</v>
      </c>
      <c r="R203" s="297">
        <f t="shared" si="42"/>
        <v>0</v>
      </c>
      <c r="S203" s="297">
        <v>0</v>
      </c>
      <c r="T203" s="297">
        <f t="shared" si="43"/>
        <v>0</v>
      </c>
      <c r="U203" s="298" t="s">
        <v>3</v>
      </c>
      <c r="V203" s="210"/>
      <c r="W203" s="210"/>
      <c r="X203" s="210"/>
      <c r="Y203" s="210"/>
      <c r="Z203" s="210"/>
      <c r="AA203" s="210"/>
      <c r="AB203" s="210"/>
      <c r="AC203" s="210"/>
      <c r="AD203" s="210"/>
      <c r="AE203" s="210"/>
      <c r="AR203" s="299" t="s">
        <v>141</v>
      </c>
      <c r="AT203" s="299" t="s">
        <v>137</v>
      </c>
      <c r="AU203" s="299" t="s">
        <v>83</v>
      </c>
      <c r="AY203" s="201" t="s">
        <v>121</v>
      </c>
      <c r="BE203" s="300">
        <f t="shared" si="44"/>
        <v>0</v>
      </c>
      <c r="BF203" s="300">
        <f t="shared" si="45"/>
        <v>0</v>
      </c>
      <c r="BG203" s="300">
        <f t="shared" si="46"/>
        <v>0</v>
      </c>
      <c r="BH203" s="300">
        <f t="shared" si="47"/>
        <v>0</v>
      </c>
      <c r="BI203" s="300">
        <f t="shared" si="48"/>
        <v>0</v>
      </c>
      <c r="BJ203" s="201" t="s">
        <v>9</v>
      </c>
      <c r="BK203" s="300">
        <f t="shared" si="49"/>
        <v>0</v>
      </c>
      <c r="BL203" s="201" t="s">
        <v>141</v>
      </c>
      <c r="BM203" s="299" t="s">
        <v>434</v>
      </c>
    </row>
    <row r="204" spans="1:65" s="213" customFormat="1" ht="13.9" customHeight="1">
      <c r="A204" s="210"/>
      <c r="B204" s="211"/>
      <c r="C204" s="302" t="s">
        <v>285</v>
      </c>
      <c r="D204" s="302" t="s">
        <v>137</v>
      </c>
      <c r="E204" s="303" t="s">
        <v>375</v>
      </c>
      <c r="F204" s="304" t="s">
        <v>376</v>
      </c>
      <c r="G204" s="305" t="s">
        <v>333</v>
      </c>
      <c r="H204" s="309">
        <v>50</v>
      </c>
      <c r="I204" s="310">
        <v>0</v>
      </c>
      <c r="J204" s="306">
        <f t="shared" si="40"/>
        <v>0</v>
      </c>
      <c r="K204" s="304" t="s">
        <v>312</v>
      </c>
      <c r="L204" s="211"/>
      <c r="M204" s="307" t="s">
        <v>3</v>
      </c>
      <c r="N204" s="308" t="s">
        <v>46</v>
      </c>
      <c r="O204" s="297">
        <v>1.32</v>
      </c>
      <c r="P204" s="297">
        <f t="shared" si="41"/>
        <v>66</v>
      </c>
      <c r="Q204" s="297">
        <v>0</v>
      </c>
      <c r="R204" s="297">
        <f t="shared" si="42"/>
        <v>0</v>
      </c>
      <c r="S204" s="297">
        <v>0</v>
      </c>
      <c r="T204" s="297">
        <f t="shared" si="43"/>
        <v>0</v>
      </c>
      <c r="U204" s="298" t="s">
        <v>3</v>
      </c>
      <c r="V204" s="210"/>
      <c r="W204" s="210"/>
      <c r="X204" s="210"/>
      <c r="Y204" s="210"/>
      <c r="Z204" s="210"/>
      <c r="AA204" s="210"/>
      <c r="AB204" s="210"/>
      <c r="AC204" s="210"/>
      <c r="AD204" s="210"/>
      <c r="AE204" s="210"/>
      <c r="AR204" s="299" t="s">
        <v>141</v>
      </c>
      <c r="AT204" s="299" t="s">
        <v>137</v>
      </c>
      <c r="AU204" s="299" t="s">
        <v>83</v>
      </c>
      <c r="AY204" s="201" t="s">
        <v>121</v>
      </c>
      <c r="BE204" s="300">
        <f t="shared" si="44"/>
        <v>0</v>
      </c>
      <c r="BF204" s="300">
        <f t="shared" si="45"/>
        <v>0</v>
      </c>
      <c r="BG204" s="300">
        <f t="shared" si="46"/>
        <v>0</v>
      </c>
      <c r="BH204" s="300">
        <f t="shared" si="47"/>
        <v>0</v>
      </c>
      <c r="BI204" s="300">
        <f t="shared" si="48"/>
        <v>0</v>
      </c>
      <c r="BJ204" s="201" t="s">
        <v>9</v>
      </c>
      <c r="BK204" s="300">
        <f t="shared" si="49"/>
        <v>0</v>
      </c>
      <c r="BL204" s="201" t="s">
        <v>141</v>
      </c>
      <c r="BM204" s="299" t="s">
        <v>435</v>
      </c>
    </row>
    <row r="205" spans="1:65" s="213" customFormat="1" ht="13.9" customHeight="1">
      <c r="A205" s="210"/>
      <c r="B205" s="211"/>
      <c r="C205" s="302" t="s">
        <v>436</v>
      </c>
      <c r="D205" s="302" t="s">
        <v>137</v>
      </c>
      <c r="E205" s="303" t="s">
        <v>379</v>
      </c>
      <c r="F205" s="304" t="s">
        <v>380</v>
      </c>
      <c r="G205" s="305" t="s">
        <v>125</v>
      </c>
      <c r="H205" s="309">
        <v>50</v>
      </c>
      <c r="I205" s="310">
        <v>0</v>
      </c>
      <c r="J205" s="306">
        <f t="shared" si="40"/>
        <v>0</v>
      </c>
      <c r="K205" s="304" t="s">
        <v>3</v>
      </c>
      <c r="L205" s="211"/>
      <c r="M205" s="307" t="s">
        <v>3</v>
      </c>
      <c r="N205" s="308" t="s">
        <v>46</v>
      </c>
      <c r="O205" s="297">
        <v>0</v>
      </c>
      <c r="P205" s="297">
        <f t="shared" si="41"/>
        <v>0</v>
      </c>
      <c r="Q205" s="297">
        <v>0</v>
      </c>
      <c r="R205" s="297">
        <f t="shared" si="42"/>
        <v>0</v>
      </c>
      <c r="S205" s="297">
        <v>0</v>
      </c>
      <c r="T205" s="297">
        <f t="shared" si="43"/>
        <v>0</v>
      </c>
      <c r="U205" s="298" t="s">
        <v>3</v>
      </c>
      <c r="V205" s="210"/>
      <c r="W205" s="210"/>
      <c r="X205" s="210"/>
      <c r="Y205" s="210"/>
      <c r="Z205" s="210"/>
      <c r="AA205" s="210"/>
      <c r="AB205" s="210"/>
      <c r="AC205" s="210"/>
      <c r="AD205" s="210"/>
      <c r="AE205" s="210"/>
      <c r="AR205" s="299" t="s">
        <v>141</v>
      </c>
      <c r="AT205" s="299" t="s">
        <v>137</v>
      </c>
      <c r="AU205" s="299" t="s">
        <v>83</v>
      </c>
      <c r="AY205" s="201" t="s">
        <v>121</v>
      </c>
      <c r="BE205" s="300">
        <f t="shared" si="44"/>
        <v>0</v>
      </c>
      <c r="BF205" s="300">
        <f t="shared" si="45"/>
        <v>0</v>
      </c>
      <c r="BG205" s="300">
        <f t="shared" si="46"/>
        <v>0</v>
      </c>
      <c r="BH205" s="300">
        <f t="shared" si="47"/>
        <v>0</v>
      </c>
      <c r="BI205" s="300">
        <f t="shared" si="48"/>
        <v>0</v>
      </c>
      <c r="BJ205" s="201" t="s">
        <v>9</v>
      </c>
      <c r="BK205" s="300">
        <f t="shared" si="49"/>
        <v>0</v>
      </c>
      <c r="BL205" s="201" t="s">
        <v>141</v>
      </c>
      <c r="BM205" s="299" t="s">
        <v>437</v>
      </c>
    </row>
    <row r="206" spans="1:65" s="213" customFormat="1" ht="22.15" customHeight="1">
      <c r="A206" s="210"/>
      <c r="B206" s="211"/>
      <c r="C206" s="302" t="s">
        <v>288</v>
      </c>
      <c r="D206" s="302" t="s">
        <v>137</v>
      </c>
      <c r="E206" s="303" t="s">
        <v>331</v>
      </c>
      <c r="F206" s="304" t="s">
        <v>332</v>
      </c>
      <c r="G206" s="305" t="s">
        <v>333</v>
      </c>
      <c r="H206" s="309">
        <v>100</v>
      </c>
      <c r="I206" s="310">
        <v>0</v>
      </c>
      <c r="J206" s="306">
        <f t="shared" si="40"/>
        <v>0</v>
      </c>
      <c r="K206" s="304" t="s">
        <v>312</v>
      </c>
      <c r="L206" s="211"/>
      <c r="M206" s="307" t="s">
        <v>3</v>
      </c>
      <c r="N206" s="308" t="s">
        <v>46</v>
      </c>
      <c r="O206" s="297">
        <v>0.16200000000000001</v>
      </c>
      <c r="P206" s="297">
        <f t="shared" si="41"/>
        <v>16.2</v>
      </c>
      <c r="Q206" s="297">
        <v>0</v>
      </c>
      <c r="R206" s="297">
        <f t="shared" si="42"/>
        <v>0</v>
      </c>
      <c r="S206" s="297">
        <v>0</v>
      </c>
      <c r="T206" s="297">
        <f t="shared" si="43"/>
        <v>0</v>
      </c>
      <c r="U206" s="298" t="s">
        <v>3</v>
      </c>
      <c r="V206" s="210"/>
      <c r="W206" s="210"/>
      <c r="X206" s="210"/>
      <c r="Y206" s="210"/>
      <c r="Z206" s="210"/>
      <c r="AA206" s="210"/>
      <c r="AB206" s="210"/>
      <c r="AC206" s="210"/>
      <c r="AD206" s="210"/>
      <c r="AE206" s="210"/>
      <c r="AR206" s="299" t="s">
        <v>141</v>
      </c>
      <c r="AT206" s="299" t="s">
        <v>137</v>
      </c>
      <c r="AU206" s="299" t="s">
        <v>83</v>
      </c>
      <c r="AY206" s="201" t="s">
        <v>121</v>
      </c>
      <c r="BE206" s="300">
        <f t="shared" si="44"/>
        <v>0</v>
      </c>
      <c r="BF206" s="300">
        <f t="shared" si="45"/>
        <v>0</v>
      </c>
      <c r="BG206" s="300">
        <f t="shared" si="46"/>
        <v>0</v>
      </c>
      <c r="BH206" s="300">
        <f t="shared" si="47"/>
        <v>0</v>
      </c>
      <c r="BI206" s="300">
        <f t="shared" si="48"/>
        <v>0</v>
      </c>
      <c r="BJ206" s="201" t="s">
        <v>9</v>
      </c>
      <c r="BK206" s="300">
        <f t="shared" si="49"/>
        <v>0</v>
      </c>
      <c r="BL206" s="201" t="s">
        <v>141</v>
      </c>
      <c r="BM206" s="299" t="s">
        <v>438</v>
      </c>
    </row>
    <row r="207" spans="1:65" s="213" customFormat="1" ht="13.9" customHeight="1">
      <c r="A207" s="210"/>
      <c r="B207" s="211"/>
      <c r="C207" s="302" t="s">
        <v>439</v>
      </c>
      <c r="D207" s="302" t="s">
        <v>137</v>
      </c>
      <c r="E207" s="303" t="s">
        <v>389</v>
      </c>
      <c r="F207" s="304" t="s">
        <v>390</v>
      </c>
      <c r="G207" s="305" t="s">
        <v>333</v>
      </c>
      <c r="H207" s="309">
        <v>1</v>
      </c>
      <c r="I207" s="310">
        <v>0</v>
      </c>
      <c r="J207" s="306">
        <f t="shared" si="40"/>
        <v>0</v>
      </c>
      <c r="K207" s="304" t="s">
        <v>312</v>
      </c>
      <c r="L207" s="211"/>
      <c r="M207" s="307" t="s">
        <v>3</v>
      </c>
      <c r="N207" s="308" t="s">
        <v>46</v>
      </c>
      <c r="O207" s="297">
        <v>0.86499999999999999</v>
      </c>
      <c r="P207" s="297">
        <f t="shared" si="41"/>
        <v>0.86499999999999999</v>
      </c>
      <c r="Q207" s="297">
        <v>0</v>
      </c>
      <c r="R207" s="297">
        <f t="shared" si="42"/>
        <v>0</v>
      </c>
      <c r="S207" s="297">
        <v>0</v>
      </c>
      <c r="T207" s="297">
        <f t="shared" si="43"/>
        <v>0</v>
      </c>
      <c r="U207" s="298" t="s">
        <v>3</v>
      </c>
      <c r="V207" s="210"/>
      <c r="W207" s="210"/>
      <c r="X207" s="210"/>
      <c r="Y207" s="210"/>
      <c r="Z207" s="210"/>
      <c r="AA207" s="210"/>
      <c r="AB207" s="210"/>
      <c r="AC207" s="210"/>
      <c r="AD207" s="210"/>
      <c r="AE207" s="210"/>
      <c r="AR207" s="299" t="s">
        <v>141</v>
      </c>
      <c r="AT207" s="299" t="s">
        <v>137</v>
      </c>
      <c r="AU207" s="299" t="s">
        <v>83</v>
      </c>
      <c r="AY207" s="201" t="s">
        <v>121</v>
      </c>
      <c r="BE207" s="300">
        <f t="shared" si="44"/>
        <v>0</v>
      </c>
      <c r="BF207" s="300">
        <f t="shared" si="45"/>
        <v>0</v>
      </c>
      <c r="BG207" s="300">
        <f t="shared" si="46"/>
        <v>0</v>
      </c>
      <c r="BH207" s="300">
        <f t="shared" si="47"/>
        <v>0</v>
      </c>
      <c r="BI207" s="300">
        <f t="shared" si="48"/>
        <v>0</v>
      </c>
      <c r="BJ207" s="201" t="s">
        <v>9</v>
      </c>
      <c r="BK207" s="300">
        <f t="shared" si="49"/>
        <v>0</v>
      </c>
      <c r="BL207" s="201" t="s">
        <v>141</v>
      </c>
      <c r="BM207" s="299" t="s">
        <v>440</v>
      </c>
    </row>
    <row r="208" spans="1:65" s="311" customFormat="1">
      <c r="B208" s="312"/>
      <c r="D208" s="313" t="s">
        <v>392</v>
      </c>
      <c r="E208" s="314" t="s">
        <v>3</v>
      </c>
      <c r="F208" s="315" t="s">
        <v>441</v>
      </c>
      <c r="H208" s="316">
        <v>1</v>
      </c>
      <c r="L208" s="312"/>
      <c r="M208" s="317"/>
      <c r="N208" s="318"/>
      <c r="O208" s="318"/>
      <c r="P208" s="318"/>
      <c r="Q208" s="318"/>
      <c r="R208" s="318"/>
      <c r="S208" s="318"/>
      <c r="T208" s="318"/>
      <c r="U208" s="319"/>
      <c r="AT208" s="314" t="s">
        <v>392</v>
      </c>
      <c r="AU208" s="314" t="s">
        <v>83</v>
      </c>
      <c r="AV208" s="311" t="s">
        <v>83</v>
      </c>
      <c r="AW208" s="311" t="s">
        <v>36</v>
      </c>
      <c r="AX208" s="311" t="s">
        <v>9</v>
      </c>
      <c r="AY208" s="314" t="s">
        <v>121</v>
      </c>
    </row>
    <row r="209" spans="1:65" s="213" customFormat="1" ht="22.15" customHeight="1">
      <c r="A209" s="210"/>
      <c r="B209" s="211"/>
      <c r="C209" s="302" t="s">
        <v>292</v>
      </c>
      <c r="D209" s="302" t="s">
        <v>137</v>
      </c>
      <c r="E209" s="303" t="s">
        <v>394</v>
      </c>
      <c r="F209" s="304" t="s">
        <v>395</v>
      </c>
      <c r="G209" s="305" t="s">
        <v>333</v>
      </c>
      <c r="H209" s="309">
        <v>50</v>
      </c>
      <c r="I209" s="310">
        <v>0</v>
      </c>
      <c r="J209" s="306">
        <f t="shared" ref="J209:J222" si="50">ROUND(I209*H209,0)</f>
        <v>0</v>
      </c>
      <c r="K209" s="304" t="s">
        <v>312</v>
      </c>
      <c r="L209" s="211"/>
      <c r="M209" s="307" t="s">
        <v>3</v>
      </c>
      <c r="N209" s="308" t="s">
        <v>46</v>
      </c>
      <c r="O209" s="297">
        <v>0.19</v>
      </c>
      <c r="P209" s="297">
        <f t="shared" ref="P209:P222" si="51">O209*H209</f>
        <v>9.5</v>
      </c>
      <c r="Q209" s="297">
        <v>0</v>
      </c>
      <c r="R209" s="297">
        <f t="shared" ref="R209:R222" si="52">Q209*H209</f>
        <v>0</v>
      </c>
      <c r="S209" s="297">
        <v>0</v>
      </c>
      <c r="T209" s="297">
        <f t="shared" ref="T209:T222" si="53">S209*H209</f>
        <v>0</v>
      </c>
      <c r="U209" s="298" t="s">
        <v>3</v>
      </c>
      <c r="V209" s="210"/>
      <c r="W209" s="210"/>
      <c r="X209" s="210"/>
      <c r="Y209" s="210"/>
      <c r="Z209" s="210"/>
      <c r="AA209" s="210"/>
      <c r="AB209" s="210"/>
      <c r="AC209" s="210"/>
      <c r="AD209" s="210"/>
      <c r="AE209" s="210"/>
      <c r="AR209" s="299" t="s">
        <v>141</v>
      </c>
      <c r="AT209" s="299" t="s">
        <v>137</v>
      </c>
      <c r="AU209" s="299" t="s">
        <v>83</v>
      </c>
      <c r="AY209" s="201" t="s">
        <v>121</v>
      </c>
      <c r="BE209" s="300">
        <f t="shared" ref="BE209:BE222" si="54">IF(N209="základní",J209,0)</f>
        <v>0</v>
      </c>
      <c r="BF209" s="300">
        <f t="shared" ref="BF209:BF222" si="55">IF(N209="snížená",J209,0)</f>
        <v>0</v>
      </c>
      <c r="BG209" s="300">
        <f t="shared" ref="BG209:BG222" si="56">IF(N209="zákl. přenesená",J209,0)</f>
        <v>0</v>
      </c>
      <c r="BH209" s="300">
        <f t="shared" ref="BH209:BH222" si="57">IF(N209="sníž. přenesená",J209,0)</f>
        <v>0</v>
      </c>
      <c r="BI209" s="300">
        <f t="shared" ref="BI209:BI222" si="58">IF(N209="nulová",J209,0)</f>
        <v>0</v>
      </c>
      <c r="BJ209" s="201" t="s">
        <v>9</v>
      </c>
      <c r="BK209" s="300">
        <f t="shared" ref="BK209:BK222" si="59">ROUND(I209*H209,0)</f>
        <v>0</v>
      </c>
      <c r="BL209" s="201" t="s">
        <v>141</v>
      </c>
      <c r="BM209" s="299" t="s">
        <v>442</v>
      </c>
    </row>
    <row r="210" spans="1:65" s="213" customFormat="1" ht="13.9" customHeight="1">
      <c r="A210" s="210"/>
      <c r="B210" s="211"/>
      <c r="C210" s="302" t="s">
        <v>443</v>
      </c>
      <c r="D210" s="302" t="s">
        <v>137</v>
      </c>
      <c r="E210" s="303" t="s">
        <v>398</v>
      </c>
      <c r="F210" s="304" t="s">
        <v>399</v>
      </c>
      <c r="G210" s="305" t="s">
        <v>333</v>
      </c>
      <c r="H210" s="309">
        <v>1</v>
      </c>
      <c r="I210" s="310">
        <v>0</v>
      </c>
      <c r="J210" s="306">
        <f t="shared" si="50"/>
        <v>0</v>
      </c>
      <c r="K210" s="304" t="s">
        <v>312</v>
      </c>
      <c r="L210" s="211"/>
      <c r="M210" s="307" t="s">
        <v>3</v>
      </c>
      <c r="N210" s="308" t="s">
        <v>46</v>
      </c>
      <c r="O210" s="297">
        <v>0.38</v>
      </c>
      <c r="P210" s="297">
        <f t="shared" si="51"/>
        <v>0.38</v>
      </c>
      <c r="Q210" s="297">
        <v>0</v>
      </c>
      <c r="R210" s="297">
        <f t="shared" si="52"/>
        <v>0</v>
      </c>
      <c r="S210" s="297">
        <v>0</v>
      </c>
      <c r="T210" s="297">
        <f t="shared" si="53"/>
        <v>0</v>
      </c>
      <c r="U210" s="298" t="s">
        <v>3</v>
      </c>
      <c r="V210" s="210"/>
      <c r="W210" s="210"/>
      <c r="X210" s="210"/>
      <c r="Y210" s="210"/>
      <c r="Z210" s="210"/>
      <c r="AA210" s="210"/>
      <c r="AB210" s="210"/>
      <c r="AC210" s="210"/>
      <c r="AD210" s="210"/>
      <c r="AE210" s="210"/>
      <c r="AR210" s="299" t="s">
        <v>141</v>
      </c>
      <c r="AT210" s="299" t="s">
        <v>137</v>
      </c>
      <c r="AU210" s="299" t="s">
        <v>83</v>
      </c>
      <c r="AY210" s="201" t="s">
        <v>121</v>
      </c>
      <c r="BE210" s="300">
        <f t="shared" si="54"/>
        <v>0</v>
      </c>
      <c r="BF210" s="300">
        <f t="shared" si="55"/>
        <v>0</v>
      </c>
      <c r="BG210" s="300">
        <f t="shared" si="56"/>
        <v>0</v>
      </c>
      <c r="BH210" s="300">
        <f t="shared" si="57"/>
        <v>0</v>
      </c>
      <c r="BI210" s="300">
        <f t="shared" si="58"/>
        <v>0</v>
      </c>
      <c r="BJ210" s="201" t="s">
        <v>9</v>
      </c>
      <c r="BK210" s="300">
        <f t="shared" si="59"/>
        <v>0</v>
      </c>
      <c r="BL210" s="201" t="s">
        <v>141</v>
      </c>
      <c r="BM210" s="299" t="s">
        <v>444</v>
      </c>
    </row>
    <row r="211" spans="1:65" s="213" customFormat="1" ht="13.9" customHeight="1">
      <c r="A211" s="210"/>
      <c r="B211" s="211"/>
      <c r="C211" s="302" t="s">
        <v>295</v>
      </c>
      <c r="D211" s="302" t="s">
        <v>137</v>
      </c>
      <c r="E211" s="303" t="s">
        <v>401</v>
      </c>
      <c r="F211" s="304" t="s">
        <v>402</v>
      </c>
      <c r="G211" s="305" t="s">
        <v>221</v>
      </c>
      <c r="H211" s="309">
        <v>2</v>
      </c>
      <c r="I211" s="310">
        <v>0</v>
      </c>
      <c r="J211" s="306">
        <f t="shared" si="50"/>
        <v>0</v>
      </c>
      <c r="K211" s="304" t="s">
        <v>3</v>
      </c>
      <c r="L211" s="211"/>
      <c r="M211" s="307" t="s">
        <v>3</v>
      </c>
      <c r="N211" s="308" t="s">
        <v>46</v>
      </c>
      <c r="O211" s="297">
        <v>0</v>
      </c>
      <c r="P211" s="297">
        <f t="shared" si="51"/>
        <v>0</v>
      </c>
      <c r="Q211" s="297">
        <v>0</v>
      </c>
      <c r="R211" s="297">
        <f t="shared" si="52"/>
        <v>0</v>
      </c>
      <c r="S211" s="297">
        <v>0</v>
      </c>
      <c r="T211" s="297">
        <f t="shared" si="53"/>
        <v>0</v>
      </c>
      <c r="U211" s="298" t="s">
        <v>3</v>
      </c>
      <c r="V211" s="210"/>
      <c r="W211" s="210"/>
      <c r="X211" s="210"/>
      <c r="Y211" s="210"/>
      <c r="Z211" s="210"/>
      <c r="AA211" s="210"/>
      <c r="AB211" s="210"/>
      <c r="AC211" s="210"/>
      <c r="AD211" s="210"/>
      <c r="AE211" s="210"/>
      <c r="AR211" s="299" t="s">
        <v>141</v>
      </c>
      <c r="AT211" s="299" t="s">
        <v>137</v>
      </c>
      <c r="AU211" s="299" t="s">
        <v>83</v>
      </c>
      <c r="AY211" s="201" t="s">
        <v>121</v>
      </c>
      <c r="BE211" s="300">
        <f t="shared" si="54"/>
        <v>0</v>
      </c>
      <c r="BF211" s="300">
        <f t="shared" si="55"/>
        <v>0</v>
      </c>
      <c r="BG211" s="300">
        <f t="shared" si="56"/>
        <v>0</v>
      </c>
      <c r="BH211" s="300">
        <f t="shared" si="57"/>
        <v>0</v>
      </c>
      <c r="BI211" s="300">
        <f t="shared" si="58"/>
        <v>0</v>
      </c>
      <c r="BJ211" s="201" t="s">
        <v>9</v>
      </c>
      <c r="BK211" s="300">
        <f t="shared" si="59"/>
        <v>0</v>
      </c>
      <c r="BL211" s="201" t="s">
        <v>141</v>
      </c>
      <c r="BM211" s="299" t="s">
        <v>445</v>
      </c>
    </row>
    <row r="212" spans="1:65" s="213" customFormat="1" ht="22.15" customHeight="1">
      <c r="A212" s="210"/>
      <c r="B212" s="211"/>
      <c r="C212" s="302" t="s">
        <v>446</v>
      </c>
      <c r="D212" s="302" t="s">
        <v>137</v>
      </c>
      <c r="E212" s="303" t="s">
        <v>315</v>
      </c>
      <c r="F212" s="304" t="s">
        <v>316</v>
      </c>
      <c r="G212" s="305" t="s">
        <v>152</v>
      </c>
      <c r="H212" s="309">
        <v>60</v>
      </c>
      <c r="I212" s="310">
        <v>0</v>
      </c>
      <c r="J212" s="306">
        <f t="shared" si="50"/>
        <v>0</v>
      </c>
      <c r="K212" s="304" t="s">
        <v>312</v>
      </c>
      <c r="L212" s="211"/>
      <c r="M212" s="307" t="s">
        <v>3</v>
      </c>
      <c r="N212" s="308" t="s">
        <v>46</v>
      </c>
      <c r="O212" s="297">
        <v>0.09</v>
      </c>
      <c r="P212" s="297">
        <f t="shared" si="51"/>
        <v>5.3999999999999995</v>
      </c>
      <c r="Q212" s="297">
        <v>0</v>
      </c>
      <c r="R212" s="297">
        <f t="shared" si="52"/>
        <v>0</v>
      </c>
      <c r="S212" s="297">
        <v>0</v>
      </c>
      <c r="T212" s="297">
        <f t="shared" si="53"/>
        <v>0</v>
      </c>
      <c r="U212" s="298" t="s">
        <v>3</v>
      </c>
      <c r="V212" s="210"/>
      <c r="W212" s="210"/>
      <c r="X212" s="210"/>
      <c r="Y212" s="210"/>
      <c r="Z212" s="210"/>
      <c r="AA212" s="210"/>
      <c r="AB212" s="210"/>
      <c r="AC212" s="210"/>
      <c r="AD212" s="210"/>
      <c r="AE212" s="210"/>
      <c r="AR212" s="299" t="s">
        <v>141</v>
      </c>
      <c r="AT212" s="299" t="s">
        <v>137</v>
      </c>
      <c r="AU212" s="299" t="s">
        <v>83</v>
      </c>
      <c r="AY212" s="201" t="s">
        <v>121</v>
      </c>
      <c r="BE212" s="300">
        <f t="shared" si="54"/>
        <v>0</v>
      </c>
      <c r="BF212" s="300">
        <f t="shared" si="55"/>
        <v>0</v>
      </c>
      <c r="BG212" s="300">
        <f t="shared" si="56"/>
        <v>0</v>
      </c>
      <c r="BH212" s="300">
        <f t="shared" si="57"/>
        <v>0</v>
      </c>
      <c r="BI212" s="300">
        <f t="shared" si="58"/>
        <v>0</v>
      </c>
      <c r="BJ212" s="201" t="s">
        <v>9</v>
      </c>
      <c r="BK212" s="300">
        <f t="shared" si="59"/>
        <v>0</v>
      </c>
      <c r="BL212" s="201" t="s">
        <v>141</v>
      </c>
      <c r="BM212" s="299" t="s">
        <v>447</v>
      </c>
    </row>
    <row r="213" spans="1:65" s="213" customFormat="1" ht="22.15" customHeight="1">
      <c r="A213" s="210"/>
      <c r="B213" s="211"/>
      <c r="C213" s="302" t="s">
        <v>299</v>
      </c>
      <c r="D213" s="302" t="s">
        <v>137</v>
      </c>
      <c r="E213" s="303" t="s">
        <v>315</v>
      </c>
      <c r="F213" s="304" t="s">
        <v>316</v>
      </c>
      <c r="G213" s="305" t="s">
        <v>152</v>
      </c>
      <c r="H213" s="309">
        <v>20</v>
      </c>
      <c r="I213" s="310">
        <v>0</v>
      </c>
      <c r="J213" s="306">
        <f t="shared" si="50"/>
        <v>0</v>
      </c>
      <c r="K213" s="304" t="s">
        <v>312</v>
      </c>
      <c r="L213" s="211"/>
      <c r="M213" s="307" t="s">
        <v>3</v>
      </c>
      <c r="N213" s="308" t="s">
        <v>46</v>
      </c>
      <c r="O213" s="297">
        <v>0.09</v>
      </c>
      <c r="P213" s="297">
        <f t="shared" si="51"/>
        <v>1.7999999999999998</v>
      </c>
      <c r="Q213" s="297">
        <v>0</v>
      </c>
      <c r="R213" s="297">
        <f t="shared" si="52"/>
        <v>0</v>
      </c>
      <c r="S213" s="297">
        <v>0</v>
      </c>
      <c r="T213" s="297">
        <f t="shared" si="53"/>
        <v>0</v>
      </c>
      <c r="U213" s="298" t="s">
        <v>3</v>
      </c>
      <c r="V213" s="210"/>
      <c r="W213" s="210"/>
      <c r="X213" s="210"/>
      <c r="Y213" s="210"/>
      <c r="Z213" s="210"/>
      <c r="AA213" s="210"/>
      <c r="AB213" s="210"/>
      <c r="AC213" s="210"/>
      <c r="AD213" s="210"/>
      <c r="AE213" s="210"/>
      <c r="AR213" s="299" t="s">
        <v>141</v>
      </c>
      <c r="AT213" s="299" t="s">
        <v>137</v>
      </c>
      <c r="AU213" s="299" t="s">
        <v>83</v>
      </c>
      <c r="AY213" s="201" t="s">
        <v>121</v>
      </c>
      <c r="BE213" s="300">
        <f t="shared" si="54"/>
        <v>0</v>
      </c>
      <c r="BF213" s="300">
        <f t="shared" si="55"/>
        <v>0</v>
      </c>
      <c r="BG213" s="300">
        <f t="shared" si="56"/>
        <v>0</v>
      </c>
      <c r="BH213" s="300">
        <f t="shared" si="57"/>
        <v>0</v>
      </c>
      <c r="BI213" s="300">
        <f t="shared" si="58"/>
        <v>0</v>
      </c>
      <c r="BJ213" s="201" t="s">
        <v>9</v>
      </c>
      <c r="BK213" s="300">
        <f t="shared" si="59"/>
        <v>0</v>
      </c>
      <c r="BL213" s="201" t="s">
        <v>141</v>
      </c>
      <c r="BM213" s="299" t="s">
        <v>448</v>
      </c>
    </row>
    <row r="214" spans="1:65" s="213" customFormat="1" ht="22.15" customHeight="1">
      <c r="A214" s="210"/>
      <c r="B214" s="211"/>
      <c r="C214" s="302" t="s">
        <v>449</v>
      </c>
      <c r="D214" s="302" t="s">
        <v>137</v>
      </c>
      <c r="E214" s="303" t="s">
        <v>328</v>
      </c>
      <c r="F214" s="304" t="s">
        <v>329</v>
      </c>
      <c r="G214" s="305" t="s">
        <v>125</v>
      </c>
      <c r="H214" s="309">
        <v>12</v>
      </c>
      <c r="I214" s="310">
        <v>0</v>
      </c>
      <c r="J214" s="306">
        <f t="shared" si="50"/>
        <v>0</v>
      </c>
      <c r="K214" s="304" t="s">
        <v>312</v>
      </c>
      <c r="L214" s="211"/>
      <c r="M214" s="307" t="s">
        <v>3</v>
      </c>
      <c r="N214" s="308" t="s">
        <v>46</v>
      </c>
      <c r="O214" s="297">
        <v>0.13700000000000001</v>
      </c>
      <c r="P214" s="297">
        <f t="shared" si="51"/>
        <v>1.6440000000000001</v>
      </c>
      <c r="Q214" s="297">
        <v>0</v>
      </c>
      <c r="R214" s="297">
        <f t="shared" si="52"/>
        <v>0</v>
      </c>
      <c r="S214" s="297">
        <v>0</v>
      </c>
      <c r="T214" s="297">
        <f t="shared" si="53"/>
        <v>0</v>
      </c>
      <c r="U214" s="298" t="s">
        <v>3</v>
      </c>
      <c r="V214" s="210"/>
      <c r="W214" s="210"/>
      <c r="X214" s="210"/>
      <c r="Y214" s="210"/>
      <c r="Z214" s="210"/>
      <c r="AA214" s="210"/>
      <c r="AB214" s="210"/>
      <c r="AC214" s="210"/>
      <c r="AD214" s="210"/>
      <c r="AE214" s="210"/>
      <c r="AR214" s="299" t="s">
        <v>141</v>
      </c>
      <c r="AT214" s="299" t="s">
        <v>137</v>
      </c>
      <c r="AU214" s="299" t="s">
        <v>83</v>
      </c>
      <c r="AY214" s="201" t="s">
        <v>121</v>
      </c>
      <c r="BE214" s="300">
        <f t="shared" si="54"/>
        <v>0</v>
      </c>
      <c r="BF214" s="300">
        <f t="shared" si="55"/>
        <v>0</v>
      </c>
      <c r="BG214" s="300">
        <f t="shared" si="56"/>
        <v>0</v>
      </c>
      <c r="BH214" s="300">
        <f t="shared" si="57"/>
        <v>0</v>
      </c>
      <c r="BI214" s="300">
        <f t="shared" si="58"/>
        <v>0</v>
      </c>
      <c r="BJ214" s="201" t="s">
        <v>9</v>
      </c>
      <c r="BK214" s="300">
        <f t="shared" si="59"/>
        <v>0</v>
      </c>
      <c r="BL214" s="201" t="s">
        <v>141</v>
      </c>
      <c r="BM214" s="299" t="s">
        <v>450</v>
      </c>
    </row>
    <row r="215" spans="1:65" s="213" customFormat="1" ht="22.15" customHeight="1">
      <c r="A215" s="210"/>
      <c r="B215" s="211"/>
      <c r="C215" s="302" t="s">
        <v>313</v>
      </c>
      <c r="D215" s="302" t="s">
        <v>137</v>
      </c>
      <c r="E215" s="303" t="s">
        <v>368</v>
      </c>
      <c r="F215" s="304" t="s">
        <v>369</v>
      </c>
      <c r="G215" s="305" t="s">
        <v>125</v>
      </c>
      <c r="H215" s="309">
        <v>2</v>
      </c>
      <c r="I215" s="310">
        <v>0</v>
      </c>
      <c r="J215" s="306">
        <f t="shared" si="50"/>
        <v>0</v>
      </c>
      <c r="K215" s="304" t="s">
        <v>312</v>
      </c>
      <c r="L215" s="211"/>
      <c r="M215" s="307" t="s">
        <v>3</v>
      </c>
      <c r="N215" s="308" t="s">
        <v>46</v>
      </c>
      <c r="O215" s="297">
        <v>0.23200000000000001</v>
      </c>
      <c r="P215" s="297">
        <f t="shared" si="51"/>
        <v>0.46400000000000002</v>
      </c>
      <c r="Q215" s="297">
        <v>0</v>
      </c>
      <c r="R215" s="297">
        <f t="shared" si="52"/>
        <v>0</v>
      </c>
      <c r="S215" s="297">
        <v>0</v>
      </c>
      <c r="T215" s="297">
        <f t="shared" si="53"/>
        <v>0</v>
      </c>
      <c r="U215" s="298" t="s">
        <v>3</v>
      </c>
      <c r="V215" s="210"/>
      <c r="W215" s="210"/>
      <c r="X215" s="210"/>
      <c r="Y215" s="210"/>
      <c r="Z215" s="210"/>
      <c r="AA215" s="210"/>
      <c r="AB215" s="210"/>
      <c r="AC215" s="210"/>
      <c r="AD215" s="210"/>
      <c r="AE215" s="210"/>
      <c r="AR215" s="299" t="s">
        <v>141</v>
      </c>
      <c r="AT215" s="299" t="s">
        <v>137</v>
      </c>
      <c r="AU215" s="299" t="s">
        <v>83</v>
      </c>
      <c r="AY215" s="201" t="s">
        <v>121</v>
      </c>
      <c r="BE215" s="300">
        <f t="shared" si="54"/>
        <v>0</v>
      </c>
      <c r="BF215" s="300">
        <f t="shared" si="55"/>
        <v>0</v>
      </c>
      <c r="BG215" s="300">
        <f t="shared" si="56"/>
        <v>0</v>
      </c>
      <c r="BH215" s="300">
        <f t="shared" si="57"/>
        <v>0</v>
      </c>
      <c r="BI215" s="300">
        <f t="shared" si="58"/>
        <v>0</v>
      </c>
      <c r="BJ215" s="201" t="s">
        <v>9</v>
      </c>
      <c r="BK215" s="300">
        <f t="shared" si="59"/>
        <v>0</v>
      </c>
      <c r="BL215" s="201" t="s">
        <v>141</v>
      </c>
      <c r="BM215" s="299" t="s">
        <v>451</v>
      </c>
    </row>
    <row r="216" spans="1:65" s="213" customFormat="1" ht="22.15" customHeight="1">
      <c r="A216" s="210"/>
      <c r="B216" s="211"/>
      <c r="C216" s="302" t="s">
        <v>452</v>
      </c>
      <c r="D216" s="302" t="s">
        <v>137</v>
      </c>
      <c r="E216" s="303" t="s">
        <v>394</v>
      </c>
      <c r="F216" s="304" t="s">
        <v>395</v>
      </c>
      <c r="G216" s="305" t="s">
        <v>333</v>
      </c>
      <c r="H216" s="309">
        <v>8</v>
      </c>
      <c r="I216" s="310">
        <v>0</v>
      </c>
      <c r="J216" s="306">
        <f t="shared" si="50"/>
        <v>0</v>
      </c>
      <c r="K216" s="304" t="s">
        <v>312</v>
      </c>
      <c r="L216" s="211"/>
      <c r="M216" s="307" t="s">
        <v>3</v>
      </c>
      <c r="N216" s="308" t="s">
        <v>46</v>
      </c>
      <c r="O216" s="297">
        <v>0.19</v>
      </c>
      <c r="P216" s="297">
        <f t="shared" si="51"/>
        <v>1.52</v>
      </c>
      <c r="Q216" s="297">
        <v>0</v>
      </c>
      <c r="R216" s="297">
        <f t="shared" si="52"/>
        <v>0</v>
      </c>
      <c r="S216" s="297">
        <v>0</v>
      </c>
      <c r="T216" s="297">
        <f t="shared" si="53"/>
        <v>0</v>
      </c>
      <c r="U216" s="298" t="s">
        <v>3</v>
      </c>
      <c r="V216" s="210"/>
      <c r="W216" s="210"/>
      <c r="X216" s="210"/>
      <c r="Y216" s="210"/>
      <c r="Z216" s="210"/>
      <c r="AA216" s="210"/>
      <c r="AB216" s="210"/>
      <c r="AC216" s="210"/>
      <c r="AD216" s="210"/>
      <c r="AE216" s="210"/>
      <c r="AR216" s="299" t="s">
        <v>141</v>
      </c>
      <c r="AT216" s="299" t="s">
        <v>137</v>
      </c>
      <c r="AU216" s="299" t="s">
        <v>83</v>
      </c>
      <c r="AY216" s="201" t="s">
        <v>121</v>
      </c>
      <c r="BE216" s="300">
        <f t="shared" si="54"/>
        <v>0</v>
      </c>
      <c r="BF216" s="300">
        <f t="shared" si="55"/>
        <v>0</v>
      </c>
      <c r="BG216" s="300">
        <f t="shared" si="56"/>
        <v>0</v>
      </c>
      <c r="BH216" s="300">
        <f t="shared" si="57"/>
        <v>0</v>
      </c>
      <c r="BI216" s="300">
        <f t="shared" si="58"/>
        <v>0</v>
      </c>
      <c r="BJ216" s="201" t="s">
        <v>9</v>
      </c>
      <c r="BK216" s="300">
        <f t="shared" si="59"/>
        <v>0</v>
      </c>
      <c r="BL216" s="201" t="s">
        <v>141</v>
      </c>
      <c r="BM216" s="299" t="s">
        <v>453</v>
      </c>
    </row>
    <row r="217" spans="1:65" s="213" customFormat="1" ht="22.15" customHeight="1">
      <c r="A217" s="210"/>
      <c r="B217" s="211"/>
      <c r="C217" s="302" t="s">
        <v>317</v>
      </c>
      <c r="D217" s="302" t="s">
        <v>137</v>
      </c>
      <c r="E217" s="303" t="s">
        <v>454</v>
      </c>
      <c r="F217" s="304" t="s">
        <v>455</v>
      </c>
      <c r="G217" s="305" t="s">
        <v>152</v>
      </c>
      <c r="H217" s="309">
        <v>12</v>
      </c>
      <c r="I217" s="310">
        <v>0</v>
      </c>
      <c r="J217" s="306">
        <f t="shared" si="50"/>
        <v>0</v>
      </c>
      <c r="K217" s="304" t="s">
        <v>312</v>
      </c>
      <c r="L217" s="211"/>
      <c r="M217" s="307" t="s">
        <v>3</v>
      </c>
      <c r="N217" s="308" t="s">
        <v>46</v>
      </c>
      <c r="O217" s="297">
        <v>8.5000000000000006E-2</v>
      </c>
      <c r="P217" s="297">
        <f t="shared" si="51"/>
        <v>1.02</v>
      </c>
      <c r="Q217" s="297">
        <v>0</v>
      </c>
      <c r="R217" s="297">
        <f t="shared" si="52"/>
        <v>0</v>
      </c>
      <c r="S217" s="297">
        <v>0</v>
      </c>
      <c r="T217" s="297">
        <f t="shared" si="53"/>
        <v>0</v>
      </c>
      <c r="U217" s="298" t="s">
        <v>3</v>
      </c>
      <c r="V217" s="210"/>
      <c r="W217" s="210"/>
      <c r="X217" s="210"/>
      <c r="Y217" s="210"/>
      <c r="Z217" s="210"/>
      <c r="AA217" s="210"/>
      <c r="AB217" s="210"/>
      <c r="AC217" s="210"/>
      <c r="AD217" s="210"/>
      <c r="AE217" s="210"/>
      <c r="AR217" s="299" t="s">
        <v>141</v>
      </c>
      <c r="AT217" s="299" t="s">
        <v>137</v>
      </c>
      <c r="AU217" s="299" t="s">
        <v>83</v>
      </c>
      <c r="AY217" s="201" t="s">
        <v>121</v>
      </c>
      <c r="BE217" s="300">
        <f t="shared" si="54"/>
        <v>0</v>
      </c>
      <c r="BF217" s="300">
        <f t="shared" si="55"/>
        <v>0</v>
      </c>
      <c r="BG217" s="300">
        <f t="shared" si="56"/>
        <v>0</v>
      </c>
      <c r="BH217" s="300">
        <f t="shared" si="57"/>
        <v>0</v>
      </c>
      <c r="BI217" s="300">
        <f t="shared" si="58"/>
        <v>0</v>
      </c>
      <c r="BJ217" s="201" t="s">
        <v>9</v>
      </c>
      <c r="BK217" s="300">
        <f t="shared" si="59"/>
        <v>0</v>
      </c>
      <c r="BL217" s="201" t="s">
        <v>141</v>
      </c>
      <c r="BM217" s="299" t="s">
        <v>456</v>
      </c>
    </row>
    <row r="218" spans="1:65" s="213" customFormat="1" ht="13.9" customHeight="1">
      <c r="A218" s="210"/>
      <c r="B218" s="211"/>
      <c r="C218" s="302" t="s">
        <v>457</v>
      </c>
      <c r="D218" s="302" t="s">
        <v>137</v>
      </c>
      <c r="E218" s="303" t="s">
        <v>458</v>
      </c>
      <c r="F218" s="304" t="s">
        <v>459</v>
      </c>
      <c r="G218" s="305" t="s">
        <v>152</v>
      </c>
      <c r="H218" s="309">
        <v>12</v>
      </c>
      <c r="I218" s="310">
        <v>0</v>
      </c>
      <c r="J218" s="306">
        <f t="shared" si="50"/>
        <v>0</v>
      </c>
      <c r="K218" s="304" t="s">
        <v>312</v>
      </c>
      <c r="L218" s="211"/>
      <c r="M218" s="307" t="s">
        <v>3</v>
      </c>
      <c r="N218" s="308" t="s">
        <v>46</v>
      </c>
      <c r="O218" s="297">
        <v>0.22</v>
      </c>
      <c r="P218" s="297">
        <f t="shared" si="51"/>
        <v>2.64</v>
      </c>
      <c r="Q218" s="297">
        <v>0</v>
      </c>
      <c r="R218" s="297">
        <f t="shared" si="52"/>
        <v>0</v>
      </c>
      <c r="S218" s="297">
        <v>0</v>
      </c>
      <c r="T218" s="297">
        <f t="shared" si="53"/>
        <v>0</v>
      </c>
      <c r="U218" s="298" t="s">
        <v>3</v>
      </c>
      <c r="V218" s="210"/>
      <c r="W218" s="210"/>
      <c r="X218" s="210"/>
      <c r="Y218" s="210"/>
      <c r="Z218" s="210"/>
      <c r="AA218" s="210"/>
      <c r="AB218" s="210"/>
      <c r="AC218" s="210"/>
      <c r="AD218" s="210"/>
      <c r="AE218" s="210"/>
      <c r="AR218" s="299" t="s">
        <v>141</v>
      </c>
      <c r="AT218" s="299" t="s">
        <v>137</v>
      </c>
      <c r="AU218" s="299" t="s">
        <v>83</v>
      </c>
      <c r="AY218" s="201" t="s">
        <v>121</v>
      </c>
      <c r="BE218" s="300">
        <f t="shared" si="54"/>
        <v>0</v>
      </c>
      <c r="BF218" s="300">
        <f t="shared" si="55"/>
        <v>0</v>
      </c>
      <c r="BG218" s="300">
        <f t="shared" si="56"/>
        <v>0</v>
      </c>
      <c r="BH218" s="300">
        <f t="shared" si="57"/>
        <v>0</v>
      </c>
      <c r="BI218" s="300">
        <f t="shared" si="58"/>
        <v>0</v>
      </c>
      <c r="BJ218" s="201" t="s">
        <v>9</v>
      </c>
      <c r="BK218" s="300">
        <f t="shared" si="59"/>
        <v>0</v>
      </c>
      <c r="BL218" s="201" t="s">
        <v>141</v>
      </c>
      <c r="BM218" s="299" t="s">
        <v>460</v>
      </c>
    </row>
    <row r="219" spans="1:65" s="213" customFormat="1" ht="22.15" customHeight="1">
      <c r="A219" s="210"/>
      <c r="B219" s="211"/>
      <c r="C219" s="302" t="s">
        <v>318</v>
      </c>
      <c r="D219" s="302" t="s">
        <v>137</v>
      </c>
      <c r="E219" s="303" t="s">
        <v>461</v>
      </c>
      <c r="F219" s="304" t="s">
        <v>462</v>
      </c>
      <c r="G219" s="305" t="s">
        <v>333</v>
      </c>
      <c r="H219" s="309">
        <v>1</v>
      </c>
      <c r="I219" s="310">
        <v>0</v>
      </c>
      <c r="J219" s="306">
        <f t="shared" si="50"/>
        <v>0</v>
      </c>
      <c r="K219" s="304" t="s">
        <v>312</v>
      </c>
      <c r="L219" s="211"/>
      <c r="M219" s="307" t="s">
        <v>3</v>
      </c>
      <c r="N219" s="308" t="s">
        <v>46</v>
      </c>
      <c r="O219" s="297">
        <v>0.39</v>
      </c>
      <c r="P219" s="297">
        <f t="shared" si="51"/>
        <v>0.39</v>
      </c>
      <c r="Q219" s="297">
        <v>0</v>
      </c>
      <c r="R219" s="297">
        <f t="shared" si="52"/>
        <v>0</v>
      </c>
      <c r="S219" s="297">
        <v>0</v>
      </c>
      <c r="T219" s="297">
        <f t="shared" si="53"/>
        <v>0</v>
      </c>
      <c r="U219" s="298" t="s">
        <v>3</v>
      </c>
      <c r="V219" s="210"/>
      <c r="W219" s="210"/>
      <c r="X219" s="210"/>
      <c r="Y219" s="210"/>
      <c r="Z219" s="210"/>
      <c r="AA219" s="210"/>
      <c r="AB219" s="210"/>
      <c r="AC219" s="210"/>
      <c r="AD219" s="210"/>
      <c r="AE219" s="210"/>
      <c r="AR219" s="299" t="s">
        <v>141</v>
      </c>
      <c r="AT219" s="299" t="s">
        <v>137</v>
      </c>
      <c r="AU219" s="299" t="s">
        <v>83</v>
      </c>
      <c r="AY219" s="201" t="s">
        <v>121</v>
      </c>
      <c r="BE219" s="300">
        <f t="shared" si="54"/>
        <v>0</v>
      </c>
      <c r="BF219" s="300">
        <f t="shared" si="55"/>
        <v>0</v>
      </c>
      <c r="BG219" s="300">
        <f t="shared" si="56"/>
        <v>0</v>
      </c>
      <c r="BH219" s="300">
        <f t="shared" si="57"/>
        <v>0</v>
      </c>
      <c r="BI219" s="300">
        <f t="shared" si="58"/>
        <v>0</v>
      </c>
      <c r="BJ219" s="201" t="s">
        <v>9</v>
      </c>
      <c r="BK219" s="300">
        <f t="shared" si="59"/>
        <v>0</v>
      </c>
      <c r="BL219" s="201" t="s">
        <v>141</v>
      </c>
      <c r="BM219" s="299" t="s">
        <v>463</v>
      </c>
    </row>
    <row r="220" spans="1:65" s="213" customFormat="1" ht="22.15" customHeight="1">
      <c r="A220" s="210"/>
      <c r="B220" s="211"/>
      <c r="C220" s="302" t="s">
        <v>464</v>
      </c>
      <c r="D220" s="302" t="s">
        <v>137</v>
      </c>
      <c r="E220" s="303" t="s">
        <v>465</v>
      </c>
      <c r="F220" s="304" t="s">
        <v>466</v>
      </c>
      <c r="G220" s="305" t="s">
        <v>333</v>
      </c>
      <c r="H220" s="309">
        <v>2</v>
      </c>
      <c r="I220" s="310">
        <v>0</v>
      </c>
      <c r="J220" s="306">
        <f t="shared" si="50"/>
        <v>0</v>
      </c>
      <c r="K220" s="304" t="s">
        <v>312</v>
      </c>
      <c r="L220" s="211"/>
      <c r="M220" s="307" t="s">
        <v>3</v>
      </c>
      <c r="N220" s="308" t="s">
        <v>46</v>
      </c>
      <c r="O220" s="297">
        <v>0.50600000000000001</v>
      </c>
      <c r="P220" s="297">
        <f t="shared" si="51"/>
        <v>1.012</v>
      </c>
      <c r="Q220" s="297">
        <v>0</v>
      </c>
      <c r="R220" s="297">
        <f t="shared" si="52"/>
        <v>0</v>
      </c>
      <c r="S220" s="297">
        <v>0</v>
      </c>
      <c r="T220" s="297">
        <f t="shared" si="53"/>
        <v>0</v>
      </c>
      <c r="U220" s="298" t="s">
        <v>3</v>
      </c>
      <c r="V220" s="210"/>
      <c r="W220" s="210"/>
      <c r="X220" s="210"/>
      <c r="Y220" s="210"/>
      <c r="Z220" s="210"/>
      <c r="AA220" s="210"/>
      <c r="AB220" s="210"/>
      <c r="AC220" s="210"/>
      <c r="AD220" s="210"/>
      <c r="AE220" s="210"/>
      <c r="AR220" s="299" t="s">
        <v>141</v>
      </c>
      <c r="AT220" s="299" t="s">
        <v>137</v>
      </c>
      <c r="AU220" s="299" t="s">
        <v>83</v>
      </c>
      <c r="AY220" s="201" t="s">
        <v>121</v>
      </c>
      <c r="BE220" s="300">
        <f t="shared" si="54"/>
        <v>0</v>
      </c>
      <c r="BF220" s="300">
        <f t="shared" si="55"/>
        <v>0</v>
      </c>
      <c r="BG220" s="300">
        <f t="shared" si="56"/>
        <v>0</v>
      </c>
      <c r="BH220" s="300">
        <f t="shared" si="57"/>
        <v>0</v>
      </c>
      <c r="BI220" s="300">
        <f t="shared" si="58"/>
        <v>0</v>
      </c>
      <c r="BJ220" s="201" t="s">
        <v>9</v>
      </c>
      <c r="BK220" s="300">
        <f t="shared" si="59"/>
        <v>0</v>
      </c>
      <c r="BL220" s="201" t="s">
        <v>141</v>
      </c>
      <c r="BM220" s="299" t="s">
        <v>467</v>
      </c>
    </row>
    <row r="221" spans="1:65" s="213" customFormat="1" ht="13.9" customHeight="1">
      <c r="A221" s="210"/>
      <c r="B221" s="211"/>
      <c r="C221" s="302" t="s">
        <v>320</v>
      </c>
      <c r="D221" s="302" t="s">
        <v>137</v>
      </c>
      <c r="E221" s="303" t="s">
        <v>468</v>
      </c>
      <c r="F221" s="304" t="s">
        <v>469</v>
      </c>
      <c r="G221" s="305" t="s">
        <v>333</v>
      </c>
      <c r="H221" s="309">
        <v>2</v>
      </c>
      <c r="I221" s="310">
        <v>0</v>
      </c>
      <c r="J221" s="306">
        <f t="shared" si="50"/>
        <v>0</v>
      </c>
      <c r="K221" s="304" t="s">
        <v>312</v>
      </c>
      <c r="L221" s="211"/>
      <c r="M221" s="307" t="s">
        <v>3</v>
      </c>
      <c r="N221" s="308" t="s">
        <v>46</v>
      </c>
      <c r="O221" s="297">
        <v>0.38400000000000001</v>
      </c>
      <c r="P221" s="297">
        <f t="shared" si="51"/>
        <v>0.76800000000000002</v>
      </c>
      <c r="Q221" s="297">
        <v>0</v>
      </c>
      <c r="R221" s="297">
        <f t="shared" si="52"/>
        <v>0</v>
      </c>
      <c r="S221" s="297">
        <v>0</v>
      </c>
      <c r="T221" s="297">
        <f t="shared" si="53"/>
        <v>0</v>
      </c>
      <c r="U221" s="298" t="s">
        <v>3</v>
      </c>
      <c r="V221" s="210"/>
      <c r="W221" s="210"/>
      <c r="X221" s="210"/>
      <c r="Y221" s="210"/>
      <c r="Z221" s="210"/>
      <c r="AA221" s="210"/>
      <c r="AB221" s="210"/>
      <c r="AC221" s="210"/>
      <c r="AD221" s="210"/>
      <c r="AE221" s="210"/>
      <c r="AR221" s="299" t="s">
        <v>141</v>
      </c>
      <c r="AT221" s="299" t="s">
        <v>137</v>
      </c>
      <c r="AU221" s="299" t="s">
        <v>83</v>
      </c>
      <c r="AY221" s="201" t="s">
        <v>121</v>
      </c>
      <c r="BE221" s="300">
        <f t="shared" si="54"/>
        <v>0</v>
      </c>
      <c r="BF221" s="300">
        <f t="shared" si="55"/>
        <v>0</v>
      </c>
      <c r="BG221" s="300">
        <f t="shared" si="56"/>
        <v>0</v>
      </c>
      <c r="BH221" s="300">
        <f t="shared" si="57"/>
        <v>0</v>
      </c>
      <c r="BI221" s="300">
        <f t="shared" si="58"/>
        <v>0</v>
      </c>
      <c r="BJ221" s="201" t="s">
        <v>9</v>
      </c>
      <c r="BK221" s="300">
        <f t="shared" si="59"/>
        <v>0</v>
      </c>
      <c r="BL221" s="201" t="s">
        <v>141</v>
      </c>
      <c r="BM221" s="299" t="s">
        <v>470</v>
      </c>
    </row>
    <row r="222" spans="1:65" s="213" customFormat="1" ht="13.9" customHeight="1">
      <c r="A222" s="210"/>
      <c r="B222" s="211"/>
      <c r="C222" s="302" t="s">
        <v>471</v>
      </c>
      <c r="D222" s="302" t="s">
        <v>137</v>
      </c>
      <c r="E222" s="303" t="s">
        <v>389</v>
      </c>
      <c r="F222" s="304" t="s">
        <v>390</v>
      </c>
      <c r="G222" s="305" t="s">
        <v>333</v>
      </c>
      <c r="H222" s="309">
        <v>1</v>
      </c>
      <c r="I222" s="310">
        <v>0</v>
      </c>
      <c r="J222" s="306">
        <f t="shared" si="50"/>
        <v>0</v>
      </c>
      <c r="K222" s="304" t="s">
        <v>312</v>
      </c>
      <c r="L222" s="211"/>
      <c r="M222" s="307" t="s">
        <v>3</v>
      </c>
      <c r="N222" s="308" t="s">
        <v>46</v>
      </c>
      <c r="O222" s="297">
        <v>0.86499999999999999</v>
      </c>
      <c r="P222" s="297">
        <f t="shared" si="51"/>
        <v>0.86499999999999999</v>
      </c>
      <c r="Q222" s="297">
        <v>0</v>
      </c>
      <c r="R222" s="297">
        <f t="shared" si="52"/>
        <v>0</v>
      </c>
      <c r="S222" s="297">
        <v>0</v>
      </c>
      <c r="T222" s="297">
        <f t="shared" si="53"/>
        <v>0</v>
      </c>
      <c r="U222" s="298" t="s">
        <v>3</v>
      </c>
      <c r="V222" s="210"/>
      <c r="W222" s="210"/>
      <c r="X222" s="210"/>
      <c r="Y222" s="210"/>
      <c r="Z222" s="210"/>
      <c r="AA222" s="210"/>
      <c r="AB222" s="210"/>
      <c r="AC222" s="210"/>
      <c r="AD222" s="210"/>
      <c r="AE222" s="210"/>
      <c r="AR222" s="299" t="s">
        <v>141</v>
      </c>
      <c r="AT222" s="299" t="s">
        <v>137</v>
      </c>
      <c r="AU222" s="299" t="s">
        <v>83</v>
      </c>
      <c r="AY222" s="201" t="s">
        <v>121</v>
      </c>
      <c r="BE222" s="300">
        <f t="shared" si="54"/>
        <v>0</v>
      </c>
      <c r="BF222" s="300">
        <f t="shared" si="55"/>
        <v>0</v>
      </c>
      <c r="BG222" s="300">
        <f t="shared" si="56"/>
        <v>0</v>
      </c>
      <c r="BH222" s="300">
        <f t="shared" si="57"/>
        <v>0</v>
      </c>
      <c r="BI222" s="300">
        <f t="shared" si="58"/>
        <v>0</v>
      </c>
      <c r="BJ222" s="201" t="s">
        <v>9</v>
      </c>
      <c r="BK222" s="300">
        <f t="shared" si="59"/>
        <v>0</v>
      </c>
      <c r="BL222" s="201" t="s">
        <v>141</v>
      </c>
      <c r="BM222" s="299" t="s">
        <v>472</v>
      </c>
    </row>
    <row r="223" spans="1:65" s="311" customFormat="1">
      <c r="B223" s="312"/>
      <c r="D223" s="313" t="s">
        <v>392</v>
      </c>
      <c r="E223" s="314" t="s">
        <v>3</v>
      </c>
      <c r="F223" s="315" t="s">
        <v>473</v>
      </c>
      <c r="H223" s="316">
        <v>1</v>
      </c>
      <c r="L223" s="312"/>
      <c r="M223" s="317"/>
      <c r="N223" s="318"/>
      <c r="O223" s="318"/>
      <c r="P223" s="318"/>
      <c r="Q223" s="318"/>
      <c r="R223" s="318"/>
      <c r="S223" s="318"/>
      <c r="T223" s="318"/>
      <c r="U223" s="319"/>
      <c r="AT223" s="314" t="s">
        <v>392</v>
      </c>
      <c r="AU223" s="314" t="s">
        <v>83</v>
      </c>
      <c r="AV223" s="311" t="s">
        <v>83</v>
      </c>
      <c r="AW223" s="311" t="s">
        <v>36</v>
      </c>
      <c r="AX223" s="311" t="s">
        <v>9</v>
      </c>
      <c r="AY223" s="314" t="s">
        <v>121</v>
      </c>
    </row>
    <row r="224" spans="1:65" s="213" customFormat="1" ht="13.9" customHeight="1">
      <c r="A224" s="210"/>
      <c r="B224" s="211"/>
      <c r="C224" s="302" t="s">
        <v>323</v>
      </c>
      <c r="D224" s="302" t="s">
        <v>137</v>
      </c>
      <c r="E224" s="303" t="s">
        <v>474</v>
      </c>
      <c r="F224" s="304" t="s">
        <v>475</v>
      </c>
      <c r="G224" s="305" t="s">
        <v>125</v>
      </c>
      <c r="H224" s="309">
        <v>1</v>
      </c>
      <c r="I224" s="310">
        <v>0</v>
      </c>
      <c r="J224" s="306">
        <f>ROUND(I224*H224,0)</f>
        <v>0</v>
      </c>
      <c r="K224" s="304" t="s">
        <v>3</v>
      </c>
      <c r="L224" s="211"/>
      <c r="M224" s="307" t="s">
        <v>3</v>
      </c>
      <c r="N224" s="308" t="s">
        <v>46</v>
      </c>
      <c r="O224" s="297">
        <v>0</v>
      </c>
      <c r="P224" s="297">
        <f>O224*H224</f>
        <v>0</v>
      </c>
      <c r="Q224" s="297">
        <v>0</v>
      </c>
      <c r="R224" s="297">
        <f>Q224*H224</f>
        <v>0</v>
      </c>
      <c r="S224" s="297">
        <v>0</v>
      </c>
      <c r="T224" s="297">
        <f>S224*H224</f>
        <v>0</v>
      </c>
      <c r="U224" s="298" t="s">
        <v>3</v>
      </c>
      <c r="V224" s="210"/>
      <c r="W224" s="210"/>
      <c r="X224" s="210"/>
      <c r="Y224" s="210"/>
      <c r="Z224" s="210"/>
      <c r="AA224" s="210"/>
      <c r="AB224" s="210"/>
      <c r="AC224" s="210"/>
      <c r="AD224" s="210"/>
      <c r="AE224" s="210"/>
      <c r="AR224" s="299" t="s">
        <v>141</v>
      </c>
      <c r="AT224" s="299" t="s">
        <v>137</v>
      </c>
      <c r="AU224" s="299" t="s">
        <v>83</v>
      </c>
      <c r="AY224" s="201" t="s">
        <v>121</v>
      </c>
      <c r="BE224" s="300">
        <f>IF(N224="základní",J224,0)</f>
        <v>0</v>
      </c>
      <c r="BF224" s="300">
        <f>IF(N224="snížená",J224,0)</f>
        <v>0</v>
      </c>
      <c r="BG224" s="300">
        <f>IF(N224="zákl. přenesená",J224,0)</f>
        <v>0</v>
      </c>
      <c r="BH224" s="300">
        <f>IF(N224="sníž. přenesená",J224,0)</f>
        <v>0</v>
      </c>
      <c r="BI224" s="300">
        <f>IF(N224="nulová",J224,0)</f>
        <v>0</v>
      </c>
      <c r="BJ224" s="201" t="s">
        <v>9</v>
      </c>
      <c r="BK224" s="300">
        <f>ROUND(I224*H224,0)</f>
        <v>0</v>
      </c>
      <c r="BL224" s="201" t="s">
        <v>141</v>
      </c>
      <c r="BM224" s="299" t="s">
        <v>476</v>
      </c>
    </row>
    <row r="225" spans="1:65" s="213" customFormat="1" ht="13.9" customHeight="1">
      <c r="A225" s="210"/>
      <c r="B225" s="211"/>
      <c r="C225" s="302" t="s">
        <v>477</v>
      </c>
      <c r="D225" s="302" t="s">
        <v>137</v>
      </c>
      <c r="E225" s="303" t="s">
        <v>478</v>
      </c>
      <c r="F225" s="304" t="s">
        <v>479</v>
      </c>
      <c r="G225" s="305" t="s">
        <v>333</v>
      </c>
      <c r="H225" s="309">
        <v>15</v>
      </c>
      <c r="I225" s="310">
        <v>0</v>
      </c>
      <c r="J225" s="306">
        <f>ROUND(I225*H225,0)</f>
        <v>0</v>
      </c>
      <c r="K225" s="304" t="s">
        <v>312</v>
      </c>
      <c r="L225" s="211"/>
      <c r="M225" s="307" t="s">
        <v>3</v>
      </c>
      <c r="N225" s="308" t="s">
        <v>46</v>
      </c>
      <c r="O225" s="297">
        <v>0.86599999999999999</v>
      </c>
      <c r="P225" s="297">
        <f>O225*H225</f>
        <v>12.99</v>
      </c>
      <c r="Q225" s="297">
        <v>0</v>
      </c>
      <c r="R225" s="297">
        <f>Q225*H225</f>
        <v>0</v>
      </c>
      <c r="S225" s="297">
        <v>0</v>
      </c>
      <c r="T225" s="297">
        <f>S225*H225</f>
        <v>0</v>
      </c>
      <c r="U225" s="298" t="s">
        <v>3</v>
      </c>
      <c r="V225" s="210"/>
      <c r="W225" s="210"/>
      <c r="X225" s="210"/>
      <c r="Y225" s="210"/>
      <c r="Z225" s="210"/>
      <c r="AA225" s="210"/>
      <c r="AB225" s="210"/>
      <c r="AC225" s="210"/>
      <c r="AD225" s="210"/>
      <c r="AE225" s="210"/>
      <c r="AR225" s="299" t="s">
        <v>141</v>
      </c>
      <c r="AT225" s="299" t="s">
        <v>137</v>
      </c>
      <c r="AU225" s="299" t="s">
        <v>83</v>
      </c>
      <c r="AY225" s="201" t="s">
        <v>121</v>
      </c>
      <c r="BE225" s="300">
        <f>IF(N225="základní",J225,0)</f>
        <v>0</v>
      </c>
      <c r="BF225" s="300">
        <f>IF(N225="snížená",J225,0)</f>
        <v>0</v>
      </c>
      <c r="BG225" s="300">
        <f>IF(N225="zákl. přenesená",J225,0)</f>
        <v>0</v>
      </c>
      <c r="BH225" s="300">
        <f>IF(N225="sníž. přenesená",J225,0)</f>
        <v>0</v>
      </c>
      <c r="BI225" s="300">
        <f>IF(N225="nulová",J225,0)</f>
        <v>0</v>
      </c>
      <c r="BJ225" s="201" t="s">
        <v>9</v>
      </c>
      <c r="BK225" s="300">
        <f>ROUND(I225*H225,0)</f>
        <v>0</v>
      </c>
      <c r="BL225" s="201" t="s">
        <v>141</v>
      </c>
      <c r="BM225" s="299" t="s">
        <v>480</v>
      </c>
    </row>
    <row r="226" spans="1:65" s="320" customFormat="1">
      <c r="B226" s="321"/>
      <c r="D226" s="313" t="s">
        <v>392</v>
      </c>
      <c r="E226" s="322" t="s">
        <v>3</v>
      </c>
      <c r="F226" s="323" t="s">
        <v>481</v>
      </c>
      <c r="H226" s="322" t="s">
        <v>3</v>
      </c>
      <c r="L226" s="321"/>
      <c r="M226" s="324"/>
      <c r="N226" s="325"/>
      <c r="O226" s="325"/>
      <c r="P226" s="325"/>
      <c r="Q226" s="325"/>
      <c r="R226" s="325"/>
      <c r="S226" s="325"/>
      <c r="T226" s="325"/>
      <c r="U226" s="326"/>
      <c r="AT226" s="322" t="s">
        <v>392</v>
      </c>
      <c r="AU226" s="322" t="s">
        <v>83</v>
      </c>
      <c r="AV226" s="320" t="s">
        <v>9</v>
      </c>
      <c r="AW226" s="320" t="s">
        <v>36</v>
      </c>
      <c r="AX226" s="320" t="s">
        <v>75</v>
      </c>
      <c r="AY226" s="322" t="s">
        <v>121</v>
      </c>
    </row>
    <row r="227" spans="1:65" s="311" customFormat="1">
      <c r="B227" s="312"/>
      <c r="D227" s="313" t="s">
        <v>392</v>
      </c>
      <c r="E227" s="314" t="s">
        <v>3</v>
      </c>
      <c r="F227" s="315" t="s">
        <v>10</v>
      </c>
      <c r="H227" s="316">
        <v>15</v>
      </c>
      <c r="L227" s="312"/>
      <c r="M227" s="317"/>
      <c r="N227" s="318"/>
      <c r="O227" s="318"/>
      <c r="P227" s="318"/>
      <c r="Q227" s="318"/>
      <c r="R227" s="318"/>
      <c r="S227" s="318"/>
      <c r="T227" s="318"/>
      <c r="U227" s="319"/>
      <c r="AT227" s="314" t="s">
        <v>392</v>
      </c>
      <c r="AU227" s="314" t="s">
        <v>83</v>
      </c>
      <c r="AV227" s="311" t="s">
        <v>83</v>
      </c>
      <c r="AW227" s="311" t="s">
        <v>36</v>
      </c>
      <c r="AX227" s="311" t="s">
        <v>9</v>
      </c>
      <c r="AY227" s="314" t="s">
        <v>121</v>
      </c>
    </row>
    <row r="228" spans="1:65" s="213" customFormat="1" ht="13.9" customHeight="1">
      <c r="A228" s="210"/>
      <c r="B228" s="211"/>
      <c r="C228" s="302" t="s">
        <v>327</v>
      </c>
      <c r="D228" s="302" t="s">
        <v>137</v>
      </c>
      <c r="E228" s="303" t="s">
        <v>478</v>
      </c>
      <c r="F228" s="304" t="s">
        <v>479</v>
      </c>
      <c r="G228" s="305" t="s">
        <v>333</v>
      </c>
      <c r="H228" s="309">
        <v>7</v>
      </c>
      <c r="I228" s="310">
        <v>0</v>
      </c>
      <c r="J228" s="306">
        <f>ROUND(I228*H228,0)</f>
        <v>0</v>
      </c>
      <c r="K228" s="304" t="s">
        <v>312</v>
      </c>
      <c r="L228" s="211"/>
      <c r="M228" s="307" t="s">
        <v>3</v>
      </c>
      <c r="N228" s="308" t="s">
        <v>46</v>
      </c>
      <c r="O228" s="297">
        <v>0.86599999999999999</v>
      </c>
      <c r="P228" s="297">
        <f>O228*H228</f>
        <v>6.0620000000000003</v>
      </c>
      <c r="Q228" s="297">
        <v>0</v>
      </c>
      <c r="R228" s="297">
        <f>Q228*H228</f>
        <v>0</v>
      </c>
      <c r="S228" s="297">
        <v>0</v>
      </c>
      <c r="T228" s="297">
        <f>S228*H228</f>
        <v>0</v>
      </c>
      <c r="U228" s="298" t="s">
        <v>3</v>
      </c>
      <c r="V228" s="210"/>
      <c r="W228" s="210"/>
      <c r="X228" s="210"/>
      <c r="Y228" s="210"/>
      <c r="Z228" s="210"/>
      <c r="AA228" s="210"/>
      <c r="AB228" s="210"/>
      <c r="AC228" s="210"/>
      <c r="AD228" s="210"/>
      <c r="AE228" s="210"/>
      <c r="AR228" s="299" t="s">
        <v>141</v>
      </c>
      <c r="AT228" s="299" t="s">
        <v>137</v>
      </c>
      <c r="AU228" s="299" t="s">
        <v>83</v>
      </c>
      <c r="AY228" s="201" t="s">
        <v>121</v>
      </c>
      <c r="BE228" s="300">
        <f>IF(N228="základní",J228,0)</f>
        <v>0</v>
      </c>
      <c r="BF228" s="300">
        <f>IF(N228="snížená",J228,0)</f>
        <v>0</v>
      </c>
      <c r="BG228" s="300">
        <f>IF(N228="zákl. přenesená",J228,0)</f>
        <v>0</v>
      </c>
      <c r="BH228" s="300">
        <f>IF(N228="sníž. přenesená",J228,0)</f>
        <v>0</v>
      </c>
      <c r="BI228" s="300">
        <f>IF(N228="nulová",J228,0)</f>
        <v>0</v>
      </c>
      <c r="BJ228" s="201" t="s">
        <v>9</v>
      </c>
      <c r="BK228" s="300">
        <f>ROUND(I228*H228,0)</f>
        <v>0</v>
      </c>
      <c r="BL228" s="201" t="s">
        <v>141</v>
      </c>
      <c r="BM228" s="299" t="s">
        <v>482</v>
      </c>
    </row>
    <row r="229" spans="1:65" s="320" customFormat="1">
      <c r="B229" s="321"/>
      <c r="D229" s="313" t="s">
        <v>392</v>
      </c>
      <c r="E229" s="322" t="s">
        <v>3</v>
      </c>
      <c r="F229" s="323" t="s">
        <v>481</v>
      </c>
      <c r="H229" s="322" t="s">
        <v>3</v>
      </c>
      <c r="L229" s="321"/>
      <c r="M229" s="324"/>
      <c r="N229" s="325"/>
      <c r="O229" s="325"/>
      <c r="P229" s="325"/>
      <c r="Q229" s="325"/>
      <c r="R229" s="325"/>
      <c r="S229" s="325"/>
      <c r="T229" s="325"/>
      <c r="U229" s="326"/>
      <c r="AT229" s="322" t="s">
        <v>392</v>
      </c>
      <c r="AU229" s="322" t="s">
        <v>83</v>
      </c>
      <c r="AV229" s="320" t="s">
        <v>9</v>
      </c>
      <c r="AW229" s="320" t="s">
        <v>36</v>
      </c>
      <c r="AX229" s="320" t="s">
        <v>75</v>
      </c>
      <c r="AY229" s="322" t="s">
        <v>121</v>
      </c>
    </row>
    <row r="230" spans="1:65" s="311" customFormat="1">
      <c r="B230" s="312"/>
      <c r="D230" s="313" t="s">
        <v>392</v>
      </c>
      <c r="E230" s="314" t="s">
        <v>3</v>
      </c>
      <c r="F230" s="315" t="s">
        <v>157</v>
      </c>
      <c r="H230" s="316">
        <v>7</v>
      </c>
      <c r="L230" s="312"/>
      <c r="M230" s="317"/>
      <c r="N230" s="318"/>
      <c r="O230" s="318"/>
      <c r="P230" s="318"/>
      <c r="Q230" s="318"/>
      <c r="R230" s="318"/>
      <c r="S230" s="318"/>
      <c r="T230" s="318"/>
      <c r="U230" s="319"/>
      <c r="AT230" s="314" t="s">
        <v>392</v>
      </c>
      <c r="AU230" s="314" t="s">
        <v>83</v>
      </c>
      <c r="AV230" s="311" t="s">
        <v>83</v>
      </c>
      <c r="AW230" s="311" t="s">
        <v>36</v>
      </c>
      <c r="AX230" s="311" t="s">
        <v>9</v>
      </c>
      <c r="AY230" s="314" t="s">
        <v>121</v>
      </c>
    </row>
    <row r="231" spans="1:65" s="213" customFormat="1" ht="13.9" customHeight="1">
      <c r="A231" s="210"/>
      <c r="B231" s="211"/>
      <c r="C231" s="302" t="s">
        <v>483</v>
      </c>
      <c r="D231" s="302" t="s">
        <v>137</v>
      </c>
      <c r="E231" s="303" t="s">
        <v>478</v>
      </c>
      <c r="F231" s="304" t="s">
        <v>479</v>
      </c>
      <c r="G231" s="305" t="s">
        <v>333</v>
      </c>
      <c r="H231" s="309">
        <v>3</v>
      </c>
      <c r="I231" s="310">
        <v>0</v>
      </c>
      <c r="J231" s="306">
        <f>ROUND(I231*H231,0)</f>
        <v>0</v>
      </c>
      <c r="K231" s="304" t="s">
        <v>312</v>
      </c>
      <c r="L231" s="211"/>
      <c r="M231" s="307" t="s">
        <v>3</v>
      </c>
      <c r="N231" s="308" t="s">
        <v>46</v>
      </c>
      <c r="O231" s="297">
        <v>0</v>
      </c>
      <c r="P231" s="297">
        <f>O231*H231</f>
        <v>0</v>
      </c>
      <c r="Q231" s="297">
        <v>0</v>
      </c>
      <c r="R231" s="297">
        <f>Q231*H231</f>
        <v>0</v>
      </c>
      <c r="S231" s="297">
        <v>0</v>
      </c>
      <c r="T231" s="297">
        <f>S231*H231</f>
        <v>0</v>
      </c>
      <c r="U231" s="298" t="s">
        <v>3</v>
      </c>
      <c r="V231" s="210"/>
      <c r="W231" s="210"/>
      <c r="X231" s="210"/>
      <c r="Y231" s="210"/>
      <c r="Z231" s="210"/>
      <c r="AA231" s="210"/>
      <c r="AB231" s="210"/>
      <c r="AC231" s="210"/>
      <c r="AD231" s="210"/>
      <c r="AE231" s="210"/>
      <c r="AR231" s="299" t="s">
        <v>141</v>
      </c>
      <c r="AT231" s="299" t="s">
        <v>137</v>
      </c>
      <c r="AU231" s="299" t="s">
        <v>83</v>
      </c>
      <c r="AY231" s="201" t="s">
        <v>121</v>
      </c>
      <c r="BE231" s="300">
        <f>IF(N231="základní",J231,0)</f>
        <v>0</v>
      </c>
      <c r="BF231" s="300">
        <f>IF(N231="snížená",J231,0)</f>
        <v>0</v>
      </c>
      <c r="BG231" s="300">
        <f>IF(N231="zákl. přenesená",J231,0)</f>
        <v>0</v>
      </c>
      <c r="BH231" s="300">
        <f>IF(N231="sníž. přenesená",J231,0)</f>
        <v>0</v>
      </c>
      <c r="BI231" s="300">
        <f>IF(N231="nulová",J231,0)</f>
        <v>0</v>
      </c>
      <c r="BJ231" s="201" t="s">
        <v>9</v>
      </c>
      <c r="BK231" s="300">
        <f>ROUND(I231*H231,0)</f>
        <v>0</v>
      </c>
      <c r="BL231" s="201" t="s">
        <v>141</v>
      </c>
      <c r="BM231" s="299" t="s">
        <v>484</v>
      </c>
    </row>
    <row r="232" spans="1:65" s="320" customFormat="1">
      <c r="B232" s="321"/>
      <c r="D232" s="313" t="s">
        <v>392</v>
      </c>
      <c r="E232" s="322" t="s">
        <v>3</v>
      </c>
      <c r="F232" s="323" t="s">
        <v>481</v>
      </c>
      <c r="H232" s="322" t="s">
        <v>3</v>
      </c>
      <c r="L232" s="321"/>
      <c r="M232" s="324"/>
      <c r="N232" s="325"/>
      <c r="O232" s="325"/>
      <c r="P232" s="325"/>
      <c r="Q232" s="325"/>
      <c r="R232" s="325"/>
      <c r="S232" s="325"/>
      <c r="T232" s="325"/>
      <c r="U232" s="326"/>
      <c r="AT232" s="322" t="s">
        <v>392</v>
      </c>
      <c r="AU232" s="322" t="s">
        <v>83</v>
      </c>
      <c r="AV232" s="320" t="s">
        <v>9</v>
      </c>
      <c r="AW232" s="320" t="s">
        <v>36</v>
      </c>
      <c r="AX232" s="320" t="s">
        <v>75</v>
      </c>
      <c r="AY232" s="322" t="s">
        <v>121</v>
      </c>
    </row>
    <row r="233" spans="1:65" s="311" customFormat="1">
      <c r="B233" s="312"/>
      <c r="D233" s="313" t="s">
        <v>392</v>
      </c>
      <c r="E233" s="314" t="s">
        <v>3</v>
      </c>
      <c r="F233" s="315" t="s">
        <v>120</v>
      </c>
      <c r="H233" s="316">
        <v>3</v>
      </c>
      <c r="L233" s="312"/>
      <c r="M233" s="317"/>
      <c r="N233" s="318"/>
      <c r="O233" s="318"/>
      <c r="P233" s="318"/>
      <c r="Q233" s="318"/>
      <c r="R233" s="318"/>
      <c r="S233" s="318"/>
      <c r="T233" s="318"/>
      <c r="U233" s="319"/>
      <c r="AT233" s="314" t="s">
        <v>392</v>
      </c>
      <c r="AU233" s="314" t="s">
        <v>83</v>
      </c>
      <c r="AV233" s="311" t="s">
        <v>83</v>
      </c>
      <c r="AW233" s="311" t="s">
        <v>36</v>
      </c>
      <c r="AX233" s="311" t="s">
        <v>9</v>
      </c>
      <c r="AY233" s="314" t="s">
        <v>121</v>
      </c>
    </row>
    <row r="234" spans="1:65" s="213" customFormat="1" ht="13.9" customHeight="1">
      <c r="A234" s="210"/>
      <c r="B234" s="211"/>
      <c r="C234" s="302" t="s">
        <v>126</v>
      </c>
      <c r="D234" s="302" t="s">
        <v>137</v>
      </c>
      <c r="E234" s="303" t="s">
        <v>389</v>
      </c>
      <c r="F234" s="304" t="s">
        <v>390</v>
      </c>
      <c r="G234" s="305" t="s">
        <v>333</v>
      </c>
      <c r="H234" s="309">
        <v>1</v>
      </c>
      <c r="I234" s="310">
        <v>0</v>
      </c>
      <c r="J234" s="306">
        <f>ROUND(I234*H234,0)</f>
        <v>0</v>
      </c>
      <c r="K234" s="304" t="s">
        <v>312</v>
      </c>
      <c r="L234" s="211"/>
      <c r="M234" s="307" t="s">
        <v>3</v>
      </c>
      <c r="N234" s="308" t="s">
        <v>46</v>
      </c>
      <c r="O234" s="297">
        <v>0.86499999999999999</v>
      </c>
      <c r="P234" s="297">
        <f>O234*H234</f>
        <v>0.86499999999999999</v>
      </c>
      <c r="Q234" s="297">
        <v>0</v>
      </c>
      <c r="R234" s="297">
        <f>Q234*H234</f>
        <v>0</v>
      </c>
      <c r="S234" s="297">
        <v>0</v>
      </c>
      <c r="T234" s="297">
        <f>S234*H234</f>
        <v>0</v>
      </c>
      <c r="U234" s="298" t="s">
        <v>3</v>
      </c>
      <c r="V234" s="210"/>
      <c r="W234" s="210"/>
      <c r="X234" s="210"/>
      <c r="Y234" s="210"/>
      <c r="Z234" s="210"/>
      <c r="AA234" s="210"/>
      <c r="AB234" s="210"/>
      <c r="AC234" s="210"/>
      <c r="AD234" s="210"/>
      <c r="AE234" s="210"/>
      <c r="AR234" s="299" t="s">
        <v>141</v>
      </c>
      <c r="AT234" s="299" t="s">
        <v>137</v>
      </c>
      <c r="AU234" s="299" t="s">
        <v>83</v>
      </c>
      <c r="AY234" s="201" t="s">
        <v>121</v>
      </c>
      <c r="BE234" s="300">
        <f>IF(N234="základní",J234,0)</f>
        <v>0</v>
      </c>
      <c r="BF234" s="300">
        <f>IF(N234="snížená",J234,0)</f>
        <v>0</v>
      </c>
      <c r="BG234" s="300">
        <f>IF(N234="zákl. přenesená",J234,0)</f>
        <v>0</v>
      </c>
      <c r="BH234" s="300">
        <f>IF(N234="sníž. přenesená",J234,0)</f>
        <v>0</v>
      </c>
      <c r="BI234" s="300">
        <f>IF(N234="nulová",J234,0)</f>
        <v>0</v>
      </c>
      <c r="BJ234" s="201" t="s">
        <v>9</v>
      </c>
      <c r="BK234" s="300">
        <f>ROUND(I234*H234,0)</f>
        <v>0</v>
      </c>
      <c r="BL234" s="201" t="s">
        <v>141</v>
      </c>
      <c r="BM234" s="299" t="s">
        <v>485</v>
      </c>
    </row>
    <row r="235" spans="1:65" s="275" customFormat="1" ht="22.9" customHeight="1">
      <c r="B235" s="276"/>
      <c r="D235" s="277" t="s">
        <v>74</v>
      </c>
      <c r="E235" s="286" t="s">
        <v>486</v>
      </c>
      <c r="F235" s="286" t="s">
        <v>487</v>
      </c>
      <c r="J235" s="287">
        <f>BK235</f>
        <v>0</v>
      </c>
      <c r="L235" s="276"/>
      <c r="M235" s="280"/>
      <c r="N235" s="281"/>
      <c r="O235" s="281"/>
      <c r="P235" s="282">
        <f>SUM(P236:P247)</f>
        <v>31.873000000000001</v>
      </c>
      <c r="Q235" s="281"/>
      <c r="R235" s="282">
        <f>SUM(R236:R247)</f>
        <v>0</v>
      </c>
      <c r="S235" s="281"/>
      <c r="T235" s="282">
        <f>SUM(T236:T247)</f>
        <v>1.9121999999999997</v>
      </c>
      <c r="U235" s="283"/>
      <c r="AR235" s="277" t="s">
        <v>120</v>
      </c>
      <c r="AT235" s="284" t="s">
        <v>74</v>
      </c>
      <c r="AU235" s="284" t="s">
        <v>9</v>
      </c>
      <c r="AY235" s="277" t="s">
        <v>121</v>
      </c>
      <c r="BK235" s="285">
        <f>SUM(BK236:BK247)</f>
        <v>0</v>
      </c>
    </row>
    <row r="236" spans="1:65" s="213" customFormat="1" ht="13.9" customHeight="1">
      <c r="A236" s="210"/>
      <c r="B236" s="211"/>
      <c r="C236" s="302" t="s">
        <v>488</v>
      </c>
      <c r="D236" s="302" t="s">
        <v>137</v>
      </c>
      <c r="E236" s="303" t="s">
        <v>489</v>
      </c>
      <c r="F236" s="304" t="s">
        <v>490</v>
      </c>
      <c r="G236" s="305" t="s">
        <v>333</v>
      </c>
      <c r="H236" s="309">
        <v>20</v>
      </c>
      <c r="I236" s="310">
        <v>0</v>
      </c>
      <c r="J236" s="306">
        <f t="shared" ref="J236:J247" si="60">ROUND(I236*H236,0)</f>
        <v>0</v>
      </c>
      <c r="K236" s="304" t="s">
        <v>312</v>
      </c>
      <c r="L236" s="211"/>
      <c r="M236" s="307" t="s">
        <v>3</v>
      </c>
      <c r="N236" s="308" t="s">
        <v>46</v>
      </c>
      <c r="O236" s="297">
        <v>3.5000000000000003E-2</v>
      </c>
      <c r="P236" s="297">
        <f t="shared" ref="P236:P247" si="61">O236*H236</f>
        <v>0.70000000000000007</v>
      </c>
      <c r="Q236" s="297">
        <v>0</v>
      </c>
      <c r="R236" s="297">
        <f t="shared" ref="R236:R247" si="62">Q236*H236</f>
        <v>0</v>
      </c>
      <c r="S236" s="297">
        <v>2.3000000000000001E-4</v>
      </c>
      <c r="T236" s="297">
        <f t="shared" ref="T236:T247" si="63">S236*H236</f>
        <v>4.5999999999999999E-3</v>
      </c>
      <c r="U236" s="298" t="s">
        <v>3</v>
      </c>
      <c r="V236" s="210"/>
      <c r="W236" s="210"/>
      <c r="X236" s="210"/>
      <c r="Y236" s="210"/>
      <c r="Z236" s="210"/>
      <c r="AA236" s="210"/>
      <c r="AB236" s="210"/>
      <c r="AC236" s="210"/>
      <c r="AD236" s="210"/>
      <c r="AE236" s="210"/>
      <c r="AR236" s="299" t="s">
        <v>141</v>
      </c>
      <c r="AT236" s="299" t="s">
        <v>137</v>
      </c>
      <c r="AU236" s="299" t="s">
        <v>83</v>
      </c>
      <c r="AY236" s="201" t="s">
        <v>121</v>
      </c>
      <c r="BE236" s="300">
        <f t="shared" ref="BE236:BE247" si="64">IF(N236="základní",J236,0)</f>
        <v>0</v>
      </c>
      <c r="BF236" s="300">
        <f t="shared" ref="BF236:BF247" si="65">IF(N236="snížená",J236,0)</f>
        <v>0</v>
      </c>
      <c r="BG236" s="300">
        <f t="shared" ref="BG236:BG247" si="66">IF(N236="zákl. přenesená",J236,0)</f>
        <v>0</v>
      </c>
      <c r="BH236" s="300">
        <f t="shared" ref="BH236:BH247" si="67">IF(N236="sníž. přenesená",J236,0)</f>
        <v>0</v>
      </c>
      <c r="BI236" s="300">
        <f t="shared" ref="BI236:BI247" si="68">IF(N236="nulová",J236,0)</f>
        <v>0</v>
      </c>
      <c r="BJ236" s="201" t="s">
        <v>9</v>
      </c>
      <c r="BK236" s="300">
        <f t="shared" ref="BK236:BK247" si="69">ROUND(I236*H236,0)</f>
        <v>0</v>
      </c>
      <c r="BL236" s="201" t="s">
        <v>141</v>
      </c>
      <c r="BM236" s="299" t="s">
        <v>491</v>
      </c>
    </row>
    <row r="237" spans="1:65" s="213" customFormat="1" ht="13.9" customHeight="1">
      <c r="A237" s="210"/>
      <c r="B237" s="211"/>
      <c r="C237" s="302" t="s">
        <v>334</v>
      </c>
      <c r="D237" s="302" t="s">
        <v>137</v>
      </c>
      <c r="E237" s="303" t="s">
        <v>492</v>
      </c>
      <c r="F237" s="304" t="s">
        <v>493</v>
      </c>
      <c r="G237" s="305" t="s">
        <v>152</v>
      </c>
      <c r="H237" s="309">
        <v>800</v>
      </c>
      <c r="I237" s="310">
        <v>0</v>
      </c>
      <c r="J237" s="306">
        <f t="shared" si="60"/>
        <v>0</v>
      </c>
      <c r="K237" s="304" t="s">
        <v>3</v>
      </c>
      <c r="L237" s="211"/>
      <c r="M237" s="307" t="s">
        <v>3</v>
      </c>
      <c r="N237" s="308" t="s">
        <v>46</v>
      </c>
      <c r="O237" s="297">
        <v>0</v>
      </c>
      <c r="P237" s="297">
        <f t="shared" si="61"/>
        <v>0</v>
      </c>
      <c r="Q237" s="297">
        <v>0</v>
      </c>
      <c r="R237" s="297">
        <f t="shared" si="62"/>
        <v>0</v>
      </c>
      <c r="S237" s="297">
        <v>0</v>
      </c>
      <c r="T237" s="297">
        <f t="shared" si="63"/>
        <v>0</v>
      </c>
      <c r="U237" s="298" t="s">
        <v>3</v>
      </c>
      <c r="V237" s="210"/>
      <c r="W237" s="210"/>
      <c r="X237" s="210"/>
      <c r="Y237" s="210"/>
      <c r="Z237" s="210"/>
      <c r="AA237" s="210"/>
      <c r="AB237" s="210"/>
      <c r="AC237" s="210"/>
      <c r="AD237" s="210"/>
      <c r="AE237" s="210"/>
      <c r="AR237" s="299" t="s">
        <v>141</v>
      </c>
      <c r="AT237" s="299" t="s">
        <v>137</v>
      </c>
      <c r="AU237" s="299" t="s">
        <v>83</v>
      </c>
      <c r="AY237" s="201" t="s">
        <v>121</v>
      </c>
      <c r="BE237" s="300">
        <f t="shared" si="64"/>
        <v>0</v>
      </c>
      <c r="BF237" s="300">
        <f t="shared" si="65"/>
        <v>0</v>
      </c>
      <c r="BG237" s="300">
        <f t="shared" si="66"/>
        <v>0</v>
      </c>
      <c r="BH237" s="300">
        <f t="shared" si="67"/>
        <v>0</v>
      </c>
      <c r="BI237" s="300">
        <f t="shared" si="68"/>
        <v>0</v>
      </c>
      <c r="BJ237" s="201" t="s">
        <v>9</v>
      </c>
      <c r="BK237" s="300">
        <f t="shared" si="69"/>
        <v>0</v>
      </c>
      <c r="BL237" s="201" t="s">
        <v>141</v>
      </c>
      <c r="BM237" s="299" t="s">
        <v>494</v>
      </c>
    </row>
    <row r="238" spans="1:65" s="213" customFormat="1" ht="22.15" customHeight="1">
      <c r="A238" s="210"/>
      <c r="B238" s="211"/>
      <c r="C238" s="302" t="s">
        <v>495</v>
      </c>
      <c r="D238" s="302" t="s">
        <v>137</v>
      </c>
      <c r="E238" s="303" t="s">
        <v>496</v>
      </c>
      <c r="F238" s="304" t="s">
        <v>497</v>
      </c>
      <c r="G238" s="305" t="s">
        <v>333</v>
      </c>
      <c r="H238" s="309">
        <v>60</v>
      </c>
      <c r="I238" s="310">
        <v>0</v>
      </c>
      <c r="J238" s="306">
        <f t="shared" si="60"/>
        <v>0</v>
      </c>
      <c r="K238" s="304" t="s">
        <v>312</v>
      </c>
      <c r="L238" s="211"/>
      <c r="M238" s="307" t="s">
        <v>3</v>
      </c>
      <c r="N238" s="308" t="s">
        <v>46</v>
      </c>
      <c r="O238" s="297">
        <v>0.26300000000000001</v>
      </c>
      <c r="P238" s="297">
        <f t="shared" si="61"/>
        <v>15.780000000000001</v>
      </c>
      <c r="Q238" s="297">
        <v>0</v>
      </c>
      <c r="R238" s="297">
        <f t="shared" si="62"/>
        <v>0</v>
      </c>
      <c r="S238" s="297">
        <v>1.66E-2</v>
      </c>
      <c r="T238" s="297">
        <f t="shared" si="63"/>
        <v>0.996</v>
      </c>
      <c r="U238" s="298" t="s">
        <v>3</v>
      </c>
      <c r="V238" s="210"/>
      <c r="W238" s="210"/>
      <c r="X238" s="210"/>
      <c r="Y238" s="210"/>
      <c r="Z238" s="210"/>
      <c r="AA238" s="210"/>
      <c r="AB238" s="210"/>
      <c r="AC238" s="210"/>
      <c r="AD238" s="210"/>
      <c r="AE238" s="210"/>
      <c r="AR238" s="299" t="s">
        <v>141</v>
      </c>
      <c r="AT238" s="299" t="s">
        <v>137</v>
      </c>
      <c r="AU238" s="299" t="s">
        <v>83</v>
      </c>
      <c r="AY238" s="201" t="s">
        <v>121</v>
      </c>
      <c r="BE238" s="300">
        <f t="shared" si="64"/>
        <v>0</v>
      </c>
      <c r="BF238" s="300">
        <f t="shared" si="65"/>
        <v>0</v>
      </c>
      <c r="BG238" s="300">
        <f t="shared" si="66"/>
        <v>0</v>
      </c>
      <c r="BH238" s="300">
        <f t="shared" si="67"/>
        <v>0</v>
      </c>
      <c r="BI238" s="300">
        <f t="shared" si="68"/>
        <v>0</v>
      </c>
      <c r="BJ238" s="201" t="s">
        <v>9</v>
      </c>
      <c r="BK238" s="300">
        <f t="shared" si="69"/>
        <v>0</v>
      </c>
      <c r="BL238" s="201" t="s">
        <v>141</v>
      </c>
      <c r="BM238" s="299" t="s">
        <v>498</v>
      </c>
    </row>
    <row r="239" spans="1:65" s="213" customFormat="1" ht="13.9" customHeight="1">
      <c r="A239" s="210"/>
      <c r="B239" s="211"/>
      <c r="C239" s="302" t="s">
        <v>337</v>
      </c>
      <c r="D239" s="302" t="s">
        <v>137</v>
      </c>
      <c r="E239" s="303" t="s">
        <v>499</v>
      </c>
      <c r="F239" s="304" t="s">
        <v>500</v>
      </c>
      <c r="G239" s="305" t="s">
        <v>333</v>
      </c>
      <c r="H239" s="309">
        <v>1</v>
      </c>
      <c r="I239" s="310">
        <v>0</v>
      </c>
      <c r="J239" s="306">
        <f t="shared" si="60"/>
        <v>0</v>
      </c>
      <c r="K239" s="304" t="s">
        <v>312</v>
      </c>
      <c r="L239" s="211"/>
      <c r="M239" s="307" t="s">
        <v>3</v>
      </c>
      <c r="N239" s="308" t="s">
        <v>46</v>
      </c>
      <c r="O239" s="297">
        <v>0.55000000000000004</v>
      </c>
      <c r="P239" s="297">
        <f t="shared" si="61"/>
        <v>0.55000000000000004</v>
      </c>
      <c r="Q239" s="297">
        <v>0</v>
      </c>
      <c r="R239" s="297">
        <f t="shared" si="62"/>
        <v>0</v>
      </c>
      <c r="S239" s="297">
        <v>7.4999999999999997E-2</v>
      </c>
      <c r="T239" s="297">
        <f t="shared" si="63"/>
        <v>7.4999999999999997E-2</v>
      </c>
      <c r="U239" s="298" t="s">
        <v>3</v>
      </c>
      <c r="V239" s="210"/>
      <c r="W239" s="210"/>
      <c r="X239" s="210"/>
      <c r="Y239" s="210"/>
      <c r="Z239" s="210"/>
      <c r="AA239" s="210"/>
      <c r="AB239" s="210"/>
      <c r="AC239" s="210"/>
      <c r="AD239" s="210"/>
      <c r="AE239" s="210"/>
      <c r="AR239" s="299" t="s">
        <v>141</v>
      </c>
      <c r="AT239" s="299" t="s">
        <v>137</v>
      </c>
      <c r="AU239" s="299" t="s">
        <v>83</v>
      </c>
      <c r="AY239" s="201" t="s">
        <v>121</v>
      </c>
      <c r="BE239" s="300">
        <f t="shared" si="64"/>
        <v>0</v>
      </c>
      <c r="BF239" s="300">
        <f t="shared" si="65"/>
        <v>0</v>
      </c>
      <c r="BG239" s="300">
        <f t="shared" si="66"/>
        <v>0</v>
      </c>
      <c r="BH239" s="300">
        <f t="shared" si="67"/>
        <v>0</v>
      </c>
      <c r="BI239" s="300">
        <f t="shared" si="68"/>
        <v>0</v>
      </c>
      <c r="BJ239" s="201" t="s">
        <v>9</v>
      </c>
      <c r="BK239" s="300">
        <f t="shared" si="69"/>
        <v>0</v>
      </c>
      <c r="BL239" s="201" t="s">
        <v>141</v>
      </c>
      <c r="BM239" s="299" t="s">
        <v>501</v>
      </c>
    </row>
    <row r="240" spans="1:65" s="213" customFormat="1" ht="13.9" customHeight="1">
      <c r="A240" s="210"/>
      <c r="B240" s="211"/>
      <c r="C240" s="302" t="s">
        <v>502</v>
      </c>
      <c r="D240" s="302" t="s">
        <v>137</v>
      </c>
      <c r="E240" s="303" t="s">
        <v>489</v>
      </c>
      <c r="F240" s="304" t="s">
        <v>490</v>
      </c>
      <c r="G240" s="305" t="s">
        <v>333</v>
      </c>
      <c r="H240" s="309">
        <v>20</v>
      </c>
      <c r="I240" s="310">
        <v>0</v>
      </c>
      <c r="J240" s="306">
        <f t="shared" si="60"/>
        <v>0</v>
      </c>
      <c r="K240" s="304" t="s">
        <v>312</v>
      </c>
      <c r="L240" s="211"/>
      <c r="M240" s="307" t="s">
        <v>3</v>
      </c>
      <c r="N240" s="308" t="s">
        <v>46</v>
      </c>
      <c r="O240" s="297">
        <v>3.5000000000000003E-2</v>
      </c>
      <c r="P240" s="297">
        <f t="shared" si="61"/>
        <v>0.70000000000000007</v>
      </c>
      <c r="Q240" s="297">
        <v>0</v>
      </c>
      <c r="R240" s="297">
        <f t="shared" si="62"/>
        <v>0</v>
      </c>
      <c r="S240" s="297">
        <v>2.3000000000000001E-4</v>
      </c>
      <c r="T240" s="297">
        <f t="shared" si="63"/>
        <v>4.5999999999999999E-3</v>
      </c>
      <c r="U240" s="298" t="s">
        <v>3</v>
      </c>
      <c r="V240" s="210"/>
      <c r="W240" s="210"/>
      <c r="X240" s="210"/>
      <c r="Y240" s="210"/>
      <c r="Z240" s="210"/>
      <c r="AA240" s="210"/>
      <c r="AB240" s="210"/>
      <c r="AC240" s="210"/>
      <c r="AD240" s="210"/>
      <c r="AE240" s="210"/>
      <c r="AR240" s="299" t="s">
        <v>141</v>
      </c>
      <c r="AT240" s="299" t="s">
        <v>137</v>
      </c>
      <c r="AU240" s="299" t="s">
        <v>83</v>
      </c>
      <c r="AY240" s="201" t="s">
        <v>121</v>
      </c>
      <c r="BE240" s="300">
        <f t="shared" si="64"/>
        <v>0</v>
      </c>
      <c r="BF240" s="300">
        <f t="shared" si="65"/>
        <v>0</v>
      </c>
      <c r="BG240" s="300">
        <f t="shared" si="66"/>
        <v>0</v>
      </c>
      <c r="BH240" s="300">
        <f t="shared" si="67"/>
        <v>0</v>
      </c>
      <c r="BI240" s="300">
        <f t="shared" si="68"/>
        <v>0</v>
      </c>
      <c r="BJ240" s="201" t="s">
        <v>9</v>
      </c>
      <c r="BK240" s="300">
        <f t="shared" si="69"/>
        <v>0</v>
      </c>
      <c r="BL240" s="201" t="s">
        <v>141</v>
      </c>
      <c r="BM240" s="299" t="s">
        <v>503</v>
      </c>
    </row>
    <row r="241" spans="1:65" s="213" customFormat="1" ht="13.9" customHeight="1">
      <c r="A241" s="210"/>
      <c r="B241" s="211"/>
      <c r="C241" s="302" t="s">
        <v>341</v>
      </c>
      <c r="D241" s="302" t="s">
        <v>137</v>
      </c>
      <c r="E241" s="303" t="s">
        <v>492</v>
      </c>
      <c r="F241" s="304" t="s">
        <v>493</v>
      </c>
      <c r="G241" s="305" t="s">
        <v>152</v>
      </c>
      <c r="H241" s="309">
        <v>700</v>
      </c>
      <c r="I241" s="310">
        <v>0</v>
      </c>
      <c r="J241" s="306">
        <f t="shared" si="60"/>
        <v>0</v>
      </c>
      <c r="K241" s="304" t="s">
        <v>3</v>
      </c>
      <c r="L241" s="211"/>
      <c r="M241" s="307" t="s">
        <v>3</v>
      </c>
      <c r="N241" s="308" t="s">
        <v>46</v>
      </c>
      <c r="O241" s="297">
        <v>0</v>
      </c>
      <c r="P241" s="297">
        <f t="shared" si="61"/>
        <v>0</v>
      </c>
      <c r="Q241" s="297">
        <v>0</v>
      </c>
      <c r="R241" s="297">
        <f t="shared" si="62"/>
        <v>0</v>
      </c>
      <c r="S241" s="297">
        <v>0</v>
      </c>
      <c r="T241" s="297">
        <f t="shared" si="63"/>
        <v>0</v>
      </c>
      <c r="U241" s="298" t="s">
        <v>3</v>
      </c>
      <c r="V241" s="210"/>
      <c r="W241" s="210"/>
      <c r="X241" s="210"/>
      <c r="Y241" s="210"/>
      <c r="Z241" s="210"/>
      <c r="AA241" s="210"/>
      <c r="AB241" s="210"/>
      <c r="AC241" s="210"/>
      <c r="AD241" s="210"/>
      <c r="AE241" s="210"/>
      <c r="AR241" s="299" t="s">
        <v>141</v>
      </c>
      <c r="AT241" s="299" t="s">
        <v>137</v>
      </c>
      <c r="AU241" s="299" t="s">
        <v>83</v>
      </c>
      <c r="AY241" s="201" t="s">
        <v>121</v>
      </c>
      <c r="BE241" s="300">
        <f t="shared" si="64"/>
        <v>0</v>
      </c>
      <c r="BF241" s="300">
        <f t="shared" si="65"/>
        <v>0</v>
      </c>
      <c r="BG241" s="300">
        <f t="shared" si="66"/>
        <v>0</v>
      </c>
      <c r="BH241" s="300">
        <f t="shared" si="67"/>
        <v>0</v>
      </c>
      <c r="BI241" s="300">
        <f t="shared" si="68"/>
        <v>0</v>
      </c>
      <c r="BJ241" s="201" t="s">
        <v>9</v>
      </c>
      <c r="BK241" s="300">
        <f t="shared" si="69"/>
        <v>0</v>
      </c>
      <c r="BL241" s="201" t="s">
        <v>141</v>
      </c>
      <c r="BM241" s="299" t="s">
        <v>504</v>
      </c>
    </row>
    <row r="242" spans="1:65" s="213" customFormat="1" ht="22.15" customHeight="1">
      <c r="A242" s="210"/>
      <c r="B242" s="211"/>
      <c r="C242" s="302" t="s">
        <v>505</v>
      </c>
      <c r="D242" s="302" t="s">
        <v>137</v>
      </c>
      <c r="E242" s="303" t="s">
        <v>496</v>
      </c>
      <c r="F242" s="304" t="s">
        <v>497</v>
      </c>
      <c r="G242" s="305" t="s">
        <v>333</v>
      </c>
      <c r="H242" s="309">
        <v>40</v>
      </c>
      <c r="I242" s="310">
        <v>0</v>
      </c>
      <c r="J242" s="306">
        <f t="shared" si="60"/>
        <v>0</v>
      </c>
      <c r="K242" s="304" t="s">
        <v>312</v>
      </c>
      <c r="L242" s="211"/>
      <c r="M242" s="307" t="s">
        <v>3</v>
      </c>
      <c r="N242" s="308" t="s">
        <v>46</v>
      </c>
      <c r="O242" s="297">
        <v>0.26300000000000001</v>
      </c>
      <c r="P242" s="297">
        <f t="shared" si="61"/>
        <v>10.52</v>
      </c>
      <c r="Q242" s="297">
        <v>0</v>
      </c>
      <c r="R242" s="297">
        <f t="shared" si="62"/>
        <v>0</v>
      </c>
      <c r="S242" s="297">
        <v>1.66E-2</v>
      </c>
      <c r="T242" s="297">
        <f t="shared" si="63"/>
        <v>0.66400000000000003</v>
      </c>
      <c r="U242" s="298" t="s">
        <v>3</v>
      </c>
      <c r="V242" s="210"/>
      <c r="W242" s="210"/>
      <c r="X242" s="210"/>
      <c r="Y242" s="210"/>
      <c r="Z242" s="210"/>
      <c r="AA242" s="210"/>
      <c r="AB242" s="210"/>
      <c r="AC242" s="210"/>
      <c r="AD242" s="210"/>
      <c r="AE242" s="210"/>
      <c r="AR242" s="299" t="s">
        <v>141</v>
      </c>
      <c r="AT242" s="299" t="s">
        <v>137</v>
      </c>
      <c r="AU242" s="299" t="s">
        <v>83</v>
      </c>
      <c r="AY242" s="201" t="s">
        <v>121</v>
      </c>
      <c r="BE242" s="300">
        <f t="shared" si="64"/>
        <v>0</v>
      </c>
      <c r="BF242" s="300">
        <f t="shared" si="65"/>
        <v>0</v>
      </c>
      <c r="BG242" s="300">
        <f t="shared" si="66"/>
        <v>0</v>
      </c>
      <c r="BH242" s="300">
        <f t="shared" si="67"/>
        <v>0</v>
      </c>
      <c r="BI242" s="300">
        <f t="shared" si="68"/>
        <v>0</v>
      </c>
      <c r="BJ242" s="201" t="s">
        <v>9</v>
      </c>
      <c r="BK242" s="300">
        <f t="shared" si="69"/>
        <v>0</v>
      </c>
      <c r="BL242" s="201" t="s">
        <v>141</v>
      </c>
      <c r="BM242" s="299" t="s">
        <v>506</v>
      </c>
    </row>
    <row r="243" spans="1:65" s="213" customFormat="1" ht="13.9" customHeight="1">
      <c r="A243" s="210"/>
      <c r="B243" s="211"/>
      <c r="C243" s="302" t="s">
        <v>344</v>
      </c>
      <c r="D243" s="302" t="s">
        <v>137</v>
      </c>
      <c r="E243" s="303" t="s">
        <v>499</v>
      </c>
      <c r="F243" s="304" t="s">
        <v>500</v>
      </c>
      <c r="G243" s="305" t="s">
        <v>333</v>
      </c>
      <c r="H243" s="309">
        <v>1</v>
      </c>
      <c r="I243" s="310">
        <v>0</v>
      </c>
      <c r="J243" s="306">
        <f t="shared" si="60"/>
        <v>0</v>
      </c>
      <c r="K243" s="304" t="s">
        <v>312</v>
      </c>
      <c r="L243" s="211"/>
      <c r="M243" s="307" t="s">
        <v>3</v>
      </c>
      <c r="N243" s="308" t="s">
        <v>46</v>
      </c>
      <c r="O243" s="297">
        <v>0.55000000000000004</v>
      </c>
      <c r="P243" s="297">
        <f t="shared" si="61"/>
        <v>0.55000000000000004</v>
      </c>
      <c r="Q243" s="297">
        <v>0</v>
      </c>
      <c r="R243" s="297">
        <f t="shared" si="62"/>
        <v>0</v>
      </c>
      <c r="S243" s="297">
        <v>7.4999999999999997E-2</v>
      </c>
      <c r="T243" s="297">
        <f t="shared" si="63"/>
        <v>7.4999999999999997E-2</v>
      </c>
      <c r="U243" s="298" t="s">
        <v>3</v>
      </c>
      <c r="V243" s="210"/>
      <c r="W243" s="210"/>
      <c r="X243" s="210"/>
      <c r="Y243" s="210"/>
      <c r="Z243" s="210"/>
      <c r="AA243" s="210"/>
      <c r="AB243" s="210"/>
      <c r="AC243" s="210"/>
      <c r="AD243" s="210"/>
      <c r="AE243" s="210"/>
      <c r="AR243" s="299" t="s">
        <v>141</v>
      </c>
      <c r="AT243" s="299" t="s">
        <v>137</v>
      </c>
      <c r="AU243" s="299" t="s">
        <v>83</v>
      </c>
      <c r="AY243" s="201" t="s">
        <v>121</v>
      </c>
      <c r="BE243" s="300">
        <f t="shared" si="64"/>
        <v>0</v>
      </c>
      <c r="BF243" s="300">
        <f t="shared" si="65"/>
        <v>0</v>
      </c>
      <c r="BG243" s="300">
        <f t="shared" si="66"/>
        <v>0</v>
      </c>
      <c r="BH243" s="300">
        <f t="shared" si="67"/>
        <v>0</v>
      </c>
      <c r="BI243" s="300">
        <f t="shared" si="68"/>
        <v>0</v>
      </c>
      <c r="BJ243" s="201" t="s">
        <v>9</v>
      </c>
      <c r="BK243" s="300">
        <f t="shared" si="69"/>
        <v>0</v>
      </c>
      <c r="BL243" s="201" t="s">
        <v>141</v>
      </c>
      <c r="BM243" s="299" t="s">
        <v>507</v>
      </c>
    </row>
    <row r="244" spans="1:65" s="213" customFormat="1" ht="13.9" customHeight="1">
      <c r="A244" s="210"/>
      <c r="B244" s="211"/>
      <c r="C244" s="302" t="s">
        <v>508</v>
      </c>
      <c r="D244" s="302" t="s">
        <v>137</v>
      </c>
      <c r="E244" s="303" t="s">
        <v>509</v>
      </c>
      <c r="F244" s="304" t="s">
        <v>510</v>
      </c>
      <c r="G244" s="305" t="s">
        <v>125</v>
      </c>
      <c r="H244" s="309">
        <v>10</v>
      </c>
      <c r="I244" s="310">
        <v>0</v>
      </c>
      <c r="J244" s="306">
        <f t="shared" si="60"/>
        <v>0</v>
      </c>
      <c r="K244" s="304" t="s">
        <v>3</v>
      </c>
      <c r="L244" s="211"/>
      <c r="M244" s="307" t="s">
        <v>3</v>
      </c>
      <c r="N244" s="308" t="s">
        <v>46</v>
      </c>
      <c r="O244" s="297">
        <v>0</v>
      </c>
      <c r="P244" s="297">
        <f t="shared" si="61"/>
        <v>0</v>
      </c>
      <c r="Q244" s="297">
        <v>0</v>
      </c>
      <c r="R244" s="297">
        <f t="shared" si="62"/>
        <v>0</v>
      </c>
      <c r="S244" s="297">
        <v>0</v>
      </c>
      <c r="T244" s="297">
        <f t="shared" si="63"/>
        <v>0</v>
      </c>
      <c r="U244" s="298" t="s">
        <v>3</v>
      </c>
      <c r="V244" s="210"/>
      <c r="W244" s="210"/>
      <c r="X244" s="210"/>
      <c r="Y244" s="210"/>
      <c r="Z244" s="210"/>
      <c r="AA244" s="210"/>
      <c r="AB244" s="210"/>
      <c r="AC244" s="210"/>
      <c r="AD244" s="210"/>
      <c r="AE244" s="210"/>
      <c r="AR244" s="299" t="s">
        <v>141</v>
      </c>
      <c r="AT244" s="299" t="s">
        <v>137</v>
      </c>
      <c r="AU244" s="299" t="s">
        <v>83</v>
      </c>
      <c r="AY244" s="201" t="s">
        <v>121</v>
      </c>
      <c r="BE244" s="300">
        <f t="shared" si="64"/>
        <v>0</v>
      </c>
      <c r="BF244" s="300">
        <f t="shared" si="65"/>
        <v>0</v>
      </c>
      <c r="BG244" s="300">
        <f t="shared" si="66"/>
        <v>0</v>
      </c>
      <c r="BH244" s="300">
        <f t="shared" si="67"/>
        <v>0</v>
      </c>
      <c r="BI244" s="300">
        <f t="shared" si="68"/>
        <v>0</v>
      </c>
      <c r="BJ244" s="201" t="s">
        <v>9</v>
      </c>
      <c r="BK244" s="300">
        <f t="shared" si="69"/>
        <v>0</v>
      </c>
      <c r="BL244" s="201" t="s">
        <v>141</v>
      </c>
      <c r="BM244" s="299" t="s">
        <v>511</v>
      </c>
    </row>
    <row r="245" spans="1:65" s="213" customFormat="1" ht="13.9" customHeight="1">
      <c r="A245" s="210"/>
      <c r="B245" s="211"/>
      <c r="C245" s="302" t="s">
        <v>346</v>
      </c>
      <c r="D245" s="302" t="s">
        <v>137</v>
      </c>
      <c r="E245" s="303" t="s">
        <v>512</v>
      </c>
      <c r="F245" s="304" t="s">
        <v>513</v>
      </c>
      <c r="G245" s="305" t="s">
        <v>333</v>
      </c>
      <c r="H245" s="309">
        <v>3</v>
      </c>
      <c r="I245" s="310">
        <v>0</v>
      </c>
      <c r="J245" s="306">
        <f t="shared" si="60"/>
        <v>0</v>
      </c>
      <c r="K245" s="304" t="s">
        <v>312</v>
      </c>
      <c r="L245" s="211"/>
      <c r="M245" s="307" t="s">
        <v>3</v>
      </c>
      <c r="N245" s="308" t="s">
        <v>46</v>
      </c>
      <c r="O245" s="297">
        <v>0.23100000000000001</v>
      </c>
      <c r="P245" s="297">
        <f t="shared" si="61"/>
        <v>0.69300000000000006</v>
      </c>
      <c r="Q245" s="297">
        <v>0</v>
      </c>
      <c r="R245" s="297">
        <f t="shared" si="62"/>
        <v>0</v>
      </c>
      <c r="S245" s="297">
        <v>4.0000000000000001E-3</v>
      </c>
      <c r="T245" s="297">
        <f t="shared" si="63"/>
        <v>1.2E-2</v>
      </c>
      <c r="U245" s="298" t="s">
        <v>3</v>
      </c>
      <c r="V245" s="210"/>
      <c r="W245" s="210"/>
      <c r="X245" s="210"/>
      <c r="Y245" s="210"/>
      <c r="Z245" s="210"/>
      <c r="AA245" s="210"/>
      <c r="AB245" s="210"/>
      <c r="AC245" s="210"/>
      <c r="AD245" s="210"/>
      <c r="AE245" s="210"/>
      <c r="AR245" s="299" t="s">
        <v>141</v>
      </c>
      <c r="AT245" s="299" t="s">
        <v>137</v>
      </c>
      <c r="AU245" s="299" t="s">
        <v>83</v>
      </c>
      <c r="AY245" s="201" t="s">
        <v>121</v>
      </c>
      <c r="BE245" s="300">
        <f t="shared" si="64"/>
        <v>0</v>
      </c>
      <c r="BF245" s="300">
        <f t="shared" si="65"/>
        <v>0</v>
      </c>
      <c r="BG245" s="300">
        <f t="shared" si="66"/>
        <v>0</v>
      </c>
      <c r="BH245" s="300">
        <f t="shared" si="67"/>
        <v>0</v>
      </c>
      <c r="BI245" s="300">
        <f t="shared" si="68"/>
        <v>0</v>
      </c>
      <c r="BJ245" s="201" t="s">
        <v>9</v>
      </c>
      <c r="BK245" s="300">
        <f t="shared" si="69"/>
        <v>0</v>
      </c>
      <c r="BL245" s="201" t="s">
        <v>141</v>
      </c>
      <c r="BM245" s="299" t="s">
        <v>514</v>
      </c>
    </row>
    <row r="246" spans="1:65" s="213" customFormat="1" ht="22.15" customHeight="1">
      <c r="A246" s="210"/>
      <c r="B246" s="211"/>
      <c r="C246" s="302" t="s">
        <v>515</v>
      </c>
      <c r="D246" s="302" t="s">
        <v>137</v>
      </c>
      <c r="E246" s="303" t="s">
        <v>516</v>
      </c>
      <c r="F246" s="304" t="s">
        <v>517</v>
      </c>
      <c r="G246" s="305" t="s">
        <v>333</v>
      </c>
      <c r="H246" s="309">
        <v>6</v>
      </c>
      <c r="I246" s="310">
        <v>0</v>
      </c>
      <c r="J246" s="306">
        <f t="shared" si="60"/>
        <v>0</v>
      </c>
      <c r="K246" s="304" t="s">
        <v>312</v>
      </c>
      <c r="L246" s="211"/>
      <c r="M246" s="307" t="s">
        <v>3</v>
      </c>
      <c r="N246" s="308" t="s">
        <v>46</v>
      </c>
      <c r="O246" s="297">
        <v>0.30499999999999999</v>
      </c>
      <c r="P246" s="297">
        <f t="shared" si="61"/>
        <v>1.83</v>
      </c>
      <c r="Q246" s="297">
        <v>0</v>
      </c>
      <c r="R246" s="297">
        <f t="shared" si="62"/>
        <v>0</v>
      </c>
      <c r="S246" s="297">
        <v>1E-3</v>
      </c>
      <c r="T246" s="297">
        <f t="shared" si="63"/>
        <v>6.0000000000000001E-3</v>
      </c>
      <c r="U246" s="298" t="s">
        <v>3</v>
      </c>
      <c r="V246" s="210"/>
      <c r="W246" s="210"/>
      <c r="X246" s="210"/>
      <c r="Y246" s="210"/>
      <c r="Z246" s="210"/>
      <c r="AA246" s="210"/>
      <c r="AB246" s="210"/>
      <c r="AC246" s="210"/>
      <c r="AD246" s="210"/>
      <c r="AE246" s="210"/>
      <c r="AR246" s="299" t="s">
        <v>141</v>
      </c>
      <c r="AT246" s="299" t="s">
        <v>137</v>
      </c>
      <c r="AU246" s="299" t="s">
        <v>83</v>
      </c>
      <c r="AY246" s="201" t="s">
        <v>121</v>
      </c>
      <c r="BE246" s="300">
        <f t="shared" si="64"/>
        <v>0</v>
      </c>
      <c r="BF246" s="300">
        <f t="shared" si="65"/>
        <v>0</v>
      </c>
      <c r="BG246" s="300">
        <f t="shared" si="66"/>
        <v>0</v>
      </c>
      <c r="BH246" s="300">
        <f t="shared" si="67"/>
        <v>0</v>
      </c>
      <c r="BI246" s="300">
        <f t="shared" si="68"/>
        <v>0</v>
      </c>
      <c r="BJ246" s="201" t="s">
        <v>9</v>
      </c>
      <c r="BK246" s="300">
        <f t="shared" si="69"/>
        <v>0</v>
      </c>
      <c r="BL246" s="201" t="s">
        <v>141</v>
      </c>
      <c r="BM246" s="299" t="s">
        <v>518</v>
      </c>
    </row>
    <row r="247" spans="1:65" s="213" customFormat="1" ht="13.9" customHeight="1">
      <c r="A247" s="210"/>
      <c r="B247" s="211"/>
      <c r="C247" s="302" t="s">
        <v>349</v>
      </c>
      <c r="D247" s="302" t="s">
        <v>137</v>
      </c>
      <c r="E247" s="303" t="s">
        <v>499</v>
      </c>
      <c r="F247" s="304" t="s">
        <v>500</v>
      </c>
      <c r="G247" s="305" t="s">
        <v>333</v>
      </c>
      <c r="H247" s="309">
        <v>1</v>
      </c>
      <c r="I247" s="310">
        <v>0</v>
      </c>
      <c r="J247" s="306">
        <f t="shared" si="60"/>
        <v>0</v>
      </c>
      <c r="K247" s="304" t="s">
        <v>312</v>
      </c>
      <c r="L247" s="211"/>
      <c r="M247" s="307" t="s">
        <v>3</v>
      </c>
      <c r="N247" s="308" t="s">
        <v>46</v>
      </c>
      <c r="O247" s="297">
        <v>0.55000000000000004</v>
      </c>
      <c r="P247" s="297">
        <f t="shared" si="61"/>
        <v>0.55000000000000004</v>
      </c>
      <c r="Q247" s="297">
        <v>0</v>
      </c>
      <c r="R247" s="297">
        <f t="shared" si="62"/>
        <v>0</v>
      </c>
      <c r="S247" s="297">
        <v>7.4999999999999997E-2</v>
      </c>
      <c r="T247" s="297">
        <f t="shared" si="63"/>
        <v>7.4999999999999997E-2</v>
      </c>
      <c r="U247" s="298" t="s">
        <v>3</v>
      </c>
      <c r="V247" s="210"/>
      <c r="W247" s="210"/>
      <c r="X247" s="210"/>
      <c r="Y247" s="210"/>
      <c r="Z247" s="210"/>
      <c r="AA247" s="210"/>
      <c r="AB247" s="210"/>
      <c r="AC247" s="210"/>
      <c r="AD247" s="210"/>
      <c r="AE247" s="210"/>
      <c r="AR247" s="299" t="s">
        <v>141</v>
      </c>
      <c r="AT247" s="299" t="s">
        <v>137</v>
      </c>
      <c r="AU247" s="299" t="s">
        <v>83</v>
      </c>
      <c r="AY247" s="201" t="s">
        <v>121</v>
      </c>
      <c r="BE247" s="300">
        <f t="shared" si="64"/>
        <v>0</v>
      </c>
      <c r="BF247" s="300">
        <f t="shared" si="65"/>
        <v>0</v>
      </c>
      <c r="BG247" s="300">
        <f t="shared" si="66"/>
        <v>0</v>
      </c>
      <c r="BH247" s="300">
        <f t="shared" si="67"/>
        <v>0</v>
      </c>
      <c r="BI247" s="300">
        <f t="shared" si="68"/>
        <v>0</v>
      </c>
      <c r="BJ247" s="201" t="s">
        <v>9</v>
      </c>
      <c r="BK247" s="300">
        <f t="shared" si="69"/>
        <v>0</v>
      </c>
      <c r="BL247" s="201" t="s">
        <v>141</v>
      </c>
      <c r="BM247" s="299" t="s">
        <v>519</v>
      </c>
    </row>
    <row r="248" spans="1:65" s="275" customFormat="1" ht="22.9" customHeight="1">
      <c r="B248" s="276"/>
      <c r="D248" s="277" t="s">
        <v>74</v>
      </c>
      <c r="E248" s="286" t="s">
        <v>520</v>
      </c>
      <c r="F248" s="286" t="s">
        <v>521</v>
      </c>
      <c r="J248" s="287">
        <f>BK248</f>
        <v>0</v>
      </c>
      <c r="L248" s="276"/>
      <c r="M248" s="280"/>
      <c r="N248" s="281"/>
      <c r="O248" s="281"/>
      <c r="P248" s="282">
        <f>SUM(P249:P262)</f>
        <v>0</v>
      </c>
      <c r="Q248" s="281"/>
      <c r="R248" s="282">
        <f>SUM(R249:R262)</f>
        <v>0</v>
      </c>
      <c r="S248" s="281"/>
      <c r="T248" s="282">
        <f>SUM(T249:T262)</f>
        <v>0</v>
      </c>
      <c r="U248" s="283"/>
      <c r="AR248" s="277" t="s">
        <v>120</v>
      </c>
      <c r="AT248" s="284" t="s">
        <v>74</v>
      </c>
      <c r="AU248" s="284" t="s">
        <v>9</v>
      </c>
      <c r="AY248" s="277" t="s">
        <v>121</v>
      </c>
      <c r="BK248" s="285">
        <f>SUM(BK249:BK262)</f>
        <v>0</v>
      </c>
    </row>
    <row r="249" spans="1:65" s="213" customFormat="1" ht="13.9" customHeight="1">
      <c r="A249" s="210"/>
      <c r="B249" s="211"/>
      <c r="C249" s="302" t="s">
        <v>522</v>
      </c>
      <c r="D249" s="302" t="s">
        <v>137</v>
      </c>
      <c r="E249" s="303" t="s">
        <v>523</v>
      </c>
      <c r="F249" s="304" t="s">
        <v>524</v>
      </c>
      <c r="G249" s="305" t="s">
        <v>125</v>
      </c>
      <c r="H249" s="309">
        <v>4</v>
      </c>
      <c r="I249" s="310">
        <v>0</v>
      </c>
      <c r="J249" s="306">
        <f t="shared" ref="J249:J262" si="70">ROUND(I249*H249,0)</f>
        <v>0</v>
      </c>
      <c r="K249" s="304" t="s">
        <v>3</v>
      </c>
      <c r="L249" s="211"/>
      <c r="M249" s="307" t="s">
        <v>3</v>
      </c>
      <c r="N249" s="308" t="s">
        <v>46</v>
      </c>
      <c r="O249" s="297">
        <v>0</v>
      </c>
      <c r="P249" s="297">
        <f t="shared" ref="P249:P262" si="71">O249*H249</f>
        <v>0</v>
      </c>
      <c r="Q249" s="297">
        <v>0</v>
      </c>
      <c r="R249" s="297">
        <f t="shared" ref="R249:R262" si="72">Q249*H249</f>
        <v>0</v>
      </c>
      <c r="S249" s="297">
        <v>0</v>
      </c>
      <c r="T249" s="297">
        <f t="shared" ref="T249:T262" si="73">S249*H249</f>
        <v>0</v>
      </c>
      <c r="U249" s="298" t="s">
        <v>3</v>
      </c>
      <c r="V249" s="210"/>
      <c r="W249" s="210"/>
      <c r="X249" s="210"/>
      <c r="Y249" s="210"/>
      <c r="Z249" s="210"/>
      <c r="AA249" s="210"/>
      <c r="AB249" s="210"/>
      <c r="AC249" s="210"/>
      <c r="AD249" s="210"/>
      <c r="AE249" s="210"/>
      <c r="AR249" s="299" t="s">
        <v>141</v>
      </c>
      <c r="AT249" s="299" t="s">
        <v>137</v>
      </c>
      <c r="AU249" s="299" t="s">
        <v>83</v>
      </c>
      <c r="AY249" s="201" t="s">
        <v>121</v>
      </c>
      <c r="BE249" s="300">
        <f t="shared" ref="BE249:BE262" si="74">IF(N249="základní",J249,0)</f>
        <v>0</v>
      </c>
      <c r="BF249" s="300">
        <f t="shared" ref="BF249:BF262" si="75">IF(N249="snížená",J249,0)</f>
        <v>0</v>
      </c>
      <c r="BG249" s="300">
        <f t="shared" ref="BG249:BG262" si="76">IF(N249="zákl. přenesená",J249,0)</f>
        <v>0</v>
      </c>
      <c r="BH249" s="300">
        <f t="shared" ref="BH249:BH262" si="77">IF(N249="sníž. přenesená",J249,0)</f>
        <v>0</v>
      </c>
      <c r="BI249" s="300">
        <f t="shared" ref="BI249:BI262" si="78">IF(N249="nulová",J249,0)</f>
        <v>0</v>
      </c>
      <c r="BJ249" s="201" t="s">
        <v>9</v>
      </c>
      <c r="BK249" s="300">
        <f t="shared" ref="BK249:BK262" si="79">ROUND(I249*H249,0)</f>
        <v>0</v>
      </c>
      <c r="BL249" s="201" t="s">
        <v>141</v>
      </c>
      <c r="BM249" s="299" t="s">
        <v>525</v>
      </c>
    </row>
    <row r="250" spans="1:65" s="213" customFormat="1" ht="13.9" customHeight="1">
      <c r="A250" s="210"/>
      <c r="B250" s="211"/>
      <c r="C250" s="302" t="s">
        <v>353</v>
      </c>
      <c r="D250" s="302" t="s">
        <v>137</v>
      </c>
      <c r="E250" s="303" t="s">
        <v>526</v>
      </c>
      <c r="F250" s="304" t="s">
        <v>527</v>
      </c>
      <c r="G250" s="305" t="s">
        <v>125</v>
      </c>
      <c r="H250" s="309">
        <v>2</v>
      </c>
      <c r="I250" s="310">
        <v>0</v>
      </c>
      <c r="J250" s="306">
        <f t="shared" si="70"/>
        <v>0</v>
      </c>
      <c r="K250" s="304" t="s">
        <v>3</v>
      </c>
      <c r="L250" s="211"/>
      <c r="M250" s="307" t="s">
        <v>3</v>
      </c>
      <c r="N250" s="308" t="s">
        <v>46</v>
      </c>
      <c r="O250" s="297">
        <v>0</v>
      </c>
      <c r="P250" s="297">
        <f t="shared" si="71"/>
        <v>0</v>
      </c>
      <c r="Q250" s="297">
        <v>0</v>
      </c>
      <c r="R250" s="297">
        <f t="shared" si="72"/>
        <v>0</v>
      </c>
      <c r="S250" s="297">
        <v>0</v>
      </c>
      <c r="T250" s="297">
        <f t="shared" si="73"/>
        <v>0</v>
      </c>
      <c r="U250" s="298" t="s">
        <v>3</v>
      </c>
      <c r="V250" s="210"/>
      <c r="W250" s="210"/>
      <c r="X250" s="210"/>
      <c r="Y250" s="210"/>
      <c r="Z250" s="210"/>
      <c r="AA250" s="210"/>
      <c r="AB250" s="210"/>
      <c r="AC250" s="210"/>
      <c r="AD250" s="210"/>
      <c r="AE250" s="210"/>
      <c r="AR250" s="299" t="s">
        <v>141</v>
      </c>
      <c r="AT250" s="299" t="s">
        <v>137</v>
      </c>
      <c r="AU250" s="299" t="s">
        <v>83</v>
      </c>
      <c r="AY250" s="201" t="s">
        <v>121</v>
      </c>
      <c r="BE250" s="300">
        <f t="shared" si="74"/>
        <v>0</v>
      </c>
      <c r="BF250" s="300">
        <f t="shared" si="75"/>
        <v>0</v>
      </c>
      <c r="BG250" s="300">
        <f t="shared" si="76"/>
        <v>0</v>
      </c>
      <c r="BH250" s="300">
        <f t="shared" si="77"/>
        <v>0</v>
      </c>
      <c r="BI250" s="300">
        <f t="shared" si="78"/>
        <v>0</v>
      </c>
      <c r="BJ250" s="201" t="s">
        <v>9</v>
      </c>
      <c r="BK250" s="300">
        <f t="shared" si="79"/>
        <v>0</v>
      </c>
      <c r="BL250" s="201" t="s">
        <v>141</v>
      </c>
      <c r="BM250" s="299" t="s">
        <v>528</v>
      </c>
    </row>
    <row r="251" spans="1:65" s="213" customFormat="1" ht="13.9" customHeight="1">
      <c r="A251" s="210"/>
      <c r="B251" s="211"/>
      <c r="C251" s="302" t="s">
        <v>529</v>
      </c>
      <c r="D251" s="302" t="s">
        <v>137</v>
      </c>
      <c r="E251" s="303" t="s">
        <v>530</v>
      </c>
      <c r="F251" s="304" t="s">
        <v>531</v>
      </c>
      <c r="G251" s="305" t="s">
        <v>125</v>
      </c>
      <c r="H251" s="309">
        <v>7</v>
      </c>
      <c r="I251" s="310">
        <v>0</v>
      </c>
      <c r="J251" s="306">
        <f t="shared" si="70"/>
        <v>0</v>
      </c>
      <c r="K251" s="304" t="s">
        <v>3</v>
      </c>
      <c r="L251" s="211"/>
      <c r="M251" s="307" t="s">
        <v>3</v>
      </c>
      <c r="N251" s="308" t="s">
        <v>46</v>
      </c>
      <c r="O251" s="297">
        <v>0</v>
      </c>
      <c r="P251" s="297">
        <f t="shared" si="71"/>
        <v>0</v>
      </c>
      <c r="Q251" s="297">
        <v>0</v>
      </c>
      <c r="R251" s="297">
        <f t="shared" si="72"/>
        <v>0</v>
      </c>
      <c r="S251" s="297">
        <v>0</v>
      </c>
      <c r="T251" s="297">
        <f t="shared" si="73"/>
        <v>0</v>
      </c>
      <c r="U251" s="298" t="s">
        <v>3</v>
      </c>
      <c r="V251" s="210"/>
      <c r="W251" s="210"/>
      <c r="X251" s="210"/>
      <c r="Y251" s="210"/>
      <c r="Z251" s="210"/>
      <c r="AA251" s="210"/>
      <c r="AB251" s="210"/>
      <c r="AC251" s="210"/>
      <c r="AD251" s="210"/>
      <c r="AE251" s="210"/>
      <c r="AR251" s="299" t="s">
        <v>141</v>
      </c>
      <c r="AT251" s="299" t="s">
        <v>137</v>
      </c>
      <c r="AU251" s="299" t="s">
        <v>83</v>
      </c>
      <c r="AY251" s="201" t="s">
        <v>121</v>
      </c>
      <c r="BE251" s="300">
        <f t="shared" si="74"/>
        <v>0</v>
      </c>
      <c r="BF251" s="300">
        <f t="shared" si="75"/>
        <v>0</v>
      </c>
      <c r="BG251" s="300">
        <f t="shared" si="76"/>
        <v>0</v>
      </c>
      <c r="BH251" s="300">
        <f t="shared" si="77"/>
        <v>0</v>
      </c>
      <c r="BI251" s="300">
        <f t="shared" si="78"/>
        <v>0</v>
      </c>
      <c r="BJ251" s="201" t="s">
        <v>9</v>
      </c>
      <c r="BK251" s="300">
        <f t="shared" si="79"/>
        <v>0</v>
      </c>
      <c r="BL251" s="201" t="s">
        <v>141</v>
      </c>
      <c r="BM251" s="299" t="s">
        <v>532</v>
      </c>
    </row>
    <row r="252" spans="1:65" s="213" customFormat="1" ht="13.9" customHeight="1">
      <c r="A252" s="210"/>
      <c r="B252" s="211"/>
      <c r="C252" s="302" t="s">
        <v>356</v>
      </c>
      <c r="D252" s="302" t="s">
        <v>137</v>
      </c>
      <c r="E252" s="303" t="s">
        <v>533</v>
      </c>
      <c r="F252" s="304" t="s">
        <v>534</v>
      </c>
      <c r="G252" s="305" t="s">
        <v>125</v>
      </c>
      <c r="H252" s="309">
        <v>80</v>
      </c>
      <c r="I252" s="310">
        <v>0</v>
      </c>
      <c r="J252" s="306">
        <f t="shared" si="70"/>
        <v>0</v>
      </c>
      <c r="K252" s="304" t="s">
        <v>3</v>
      </c>
      <c r="L252" s="211"/>
      <c r="M252" s="307" t="s">
        <v>3</v>
      </c>
      <c r="N252" s="308" t="s">
        <v>46</v>
      </c>
      <c r="O252" s="297">
        <v>0</v>
      </c>
      <c r="P252" s="297">
        <f t="shared" si="71"/>
        <v>0</v>
      </c>
      <c r="Q252" s="297">
        <v>0</v>
      </c>
      <c r="R252" s="297">
        <f t="shared" si="72"/>
        <v>0</v>
      </c>
      <c r="S252" s="297">
        <v>0</v>
      </c>
      <c r="T252" s="297">
        <f t="shared" si="73"/>
        <v>0</v>
      </c>
      <c r="U252" s="298" t="s">
        <v>3</v>
      </c>
      <c r="V252" s="210"/>
      <c r="W252" s="210"/>
      <c r="X252" s="210"/>
      <c r="Y252" s="210"/>
      <c r="Z252" s="210"/>
      <c r="AA252" s="210"/>
      <c r="AB252" s="210"/>
      <c r="AC252" s="210"/>
      <c r="AD252" s="210"/>
      <c r="AE252" s="210"/>
      <c r="AR252" s="299" t="s">
        <v>141</v>
      </c>
      <c r="AT252" s="299" t="s">
        <v>137</v>
      </c>
      <c r="AU252" s="299" t="s">
        <v>83</v>
      </c>
      <c r="AY252" s="201" t="s">
        <v>121</v>
      </c>
      <c r="BE252" s="300">
        <f t="shared" si="74"/>
        <v>0</v>
      </c>
      <c r="BF252" s="300">
        <f t="shared" si="75"/>
        <v>0</v>
      </c>
      <c r="BG252" s="300">
        <f t="shared" si="76"/>
        <v>0</v>
      </c>
      <c r="BH252" s="300">
        <f t="shared" si="77"/>
        <v>0</v>
      </c>
      <c r="BI252" s="300">
        <f t="shared" si="78"/>
        <v>0</v>
      </c>
      <c r="BJ252" s="201" t="s">
        <v>9</v>
      </c>
      <c r="BK252" s="300">
        <f t="shared" si="79"/>
        <v>0</v>
      </c>
      <c r="BL252" s="201" t="s">
        <v>141</v>
      </c>
      <c r="BM252" s="299" t="s">
        <v>535</v>
      </c>
    </row>
    <row r="253" spans="1:65" s="213" customFormat="1" ht="13.9" customHeight="1">
      <c r="A253" s="210"/>
      <c r="B253" s="211"/>
      <c r="C253" s="302" t="s">
        <v>536</v>
      </c>
      <c r="D253" s="302" t="s">
        <v>137</v>
      </c>
      <c r="E253" s="303" t="s">
        <v>533</v>
      </c>
      <c r="F253" s="304" t="s">
        <v>534</v>
      </c>
      <c r="G253" s="305" t="s">
        <v>125</v>
      </c>
      <c r="H253" s="309">
        <v>6</v>
      </c>
      <c r="I253" s="310">
        <v>0</v>
      </c>
      <c r="J253" s="306">
        <f t="shared" si="70"/>
        <v>0</v>
      </c>
      <c r="K253" s="304" t="s">
        <v>3</v>
      </c>
      <c r="L253" s="211"/>
      <c r="M253" s="307" t="s">
        <v>3</v>
      </c>
      <c r="N253" s="308" t="s">
        <v>46</v>
      </c>
      <c r="O253" s="297">
        <v>0</v>
      </c>
      <c r="P253" s="297">
        <f t="shared" si="71"/>
        <v>0</v>
      </c>
      <c r="Q253" s="297">
        <v>0</v>
      </c>
      <c r="R253" s="297">
        <f t="shared" si="72"/>
        <v>0</v>
      </c>
      <c r="S253" s="297">
        <v>0</v>
      </c>
      <c r="T253" s="297">
        <f t="shared" si="73"/>
        <v>0</v>
      </c>
      <c r="U253" s="298" t="s">
        <v>3</v>
      </c>
      <c r="V253" s="210"/>
      <c r="W253" s="210"/>
      <c r="X253" s="210"/>
      <c r="Y253" s="210"/>
      <c r="Z253" s="210"/>
      <c r="AA253" s="210"/>
      <c r="AB253" s="210"/>
      <c r="AC253" s="210"/>
      <c r="AD253" s="210"/>
      <c r="AE253" s="210"/>
      <c r="AR253" s="299" t="s">
        <v>141</v>
      </c>
      <c r="AT253" s="299" t="s">
        <v>137</v>
      </c>
      <c r="AU253" s="299" t="s">
        <v>83</v>
      </c>
      <c r="AY253" s="201" t="s">
        <v>121</v>
      </c>
      <c r="BE253" s="300">
        <f t="shared" si="74"/>
        <v>0</v>
      </c>
      <c r="BF253" s="300">
        <f t="shared" si="75"/>
        <v>0</v>
      </c>
      <c r="BG253" s="300">
        <f t="shared" si="76"/>
        <v>0</v>
      </c>
      <c r="BH253" s="300">
        <f t="shared" si="77"/>
        <v>0</v>
      </c>
      <c r="BI253" s="300">
        <f t="shared" si="78"/>
        <v>0</v>
      </c>
      <c r="BJ253" s="201" t="s">
        <v>9</v>
      </c>
      <c r="BK253" s="300">
        <f t="shared" si="79"/>
        <v>0</v>
      </c>
      <c r="BL253" s="201" t="s">
        <v>141</v>
      </c>
      <c r="BM253" s="299" t="s">
        <v>537</v>
      </c>
    </row>
    <row r="254" spans="1:65" s="213" customFormat="1" ht="13.9" customHeight="1">
      <c r="A254" s="210"/>
      <c r="B254" s="211"/>
      <c r="C254" s="302" t="s">
        <v>360</v>
      </c>
      <c r="D254" s="302" t="s">
        <v>137</v>
      </c>
      <c r="E254" s="303" t="s">
        <v>523</v>
      </c>
      <c r="F254" s="304" t="s">
        <v>524</v>
      </c>
      <c r="G254" s="305" t="s">
        <v>125</v>
      </c>
      <c r="H254" s="309">
        <v>2</v>
      </c>
      <c r="I254" s="310">
        <v>0</v>
      </c>
      <c r="J254" s="306">
        <f t="shared" si="70"/>
        <v>0</v>
      </c>
      <c r="K254" s="304" t="s">
        <v>3</v>
      </c>
      <c r="L254" s="211"/>
      <c r="M254" s="307" t="s">
        <v>3</v>
      </c>
      <c r="N254" s="308" t="s">
        <v>46</v>
      </c>
      <c r="O254" s="297">
        <v>0</v>
      </c>
      <c r="P254" s="297">
        <f t="shared" si="71"/>
        <v>0</v>
      </c>
      <c r="Q254" s="297">
        <v>0</v>
      </c>
      <c r="R254" s="297">
        <f t="shared" si="72"/>
        <v>0</v>
      </c>
      <c r="S254" s="297">
        <v>0</v>
      </c>
      <c r="T254" s="297">
        <f t="shared" si="73"/>
        <v>0</v>
      </c>
      <c r="U254" s="298" t="s">
        <v>3</v>
      </c>
      <c r="V254" s="210"/>
      <c r="W254" s="210"/>
      <c r="X254" s="210"/>
      <c r="Y254" s="210"/>
      <c r="Z254" s="210"/>
      <c r="AA254" s="210"/>
      <c r="AB254" s="210"/>
      <c r="AC254" s="210"/>
      <c r="AD254" s="210"/>
      <c r="AE254" s="210"/>
      <c r="AR254" s="299" t="s">
        <v>141</v>
      </c>
      <c r="AT254" s="299" t="s">
        <v>137</v>
      </c>
      <c r="AU254" s="299" t="s">
        <v>83</v>
      </c>
      <c r="AY254" s="201" t="s">
        <v>121</v>
      </c>
      <c r="BE254" s="300">
        <f t="shared" si="74"/>
        <v>0</v>
      </c>
      <c r="BF254" s="300">
        <f t="shared" si="75"/>
        <v>0</v>
      </c>
      <c r="BG254" s="300">
        <f t="shared" si="76"/>
        <v>0</v>
      </c>
      <c r="BH254" s="300">
        <f t="shared" si="77"/>
        <v>0</v>
      </c>
      <c r="BI254" s="300">
        <f t="shared" si="78"/>
        <v>0</v>
      </c>
      <c r="BJ254" s="201" t="s">
        <v>9</v>
      </c>
      <c r="BK254" s="300">
        <f t="shared" si="79"/>
        <v>0</v>
      </c>
      <c r="BL254" s="201" t="s">
        <v>141</v>
      </c>
      <c r="BM254" s="299" t="s">
        <v>538</v>
      </c>
    </row>
    <row r="255" spans="1:65" s="213" customFormat="1" ht="13.9" customHeight="1">
      <c r="A255" s="210"/>
      <c r="B255" s="211"/>
      <c r="C255" s="302" t="s">
        <v>539</v>
      </c>
      <c r="D255" s="302" t="s">
        <v>137</v>
      </c>
      <c r="E255" s="303" t="s">
        <v>526</v>
      </c>
      <c r="F255" s="304" t="s">
        <v>527</v>
      </c>
      <c r="G255" s="305" t="s">
        <v>125</v>
      </c>
      <c r="H255" s="309">
        <v>2</v>
      </c>
      <c r="I255" s="310">
        <v>0</v>
      </c>
      <c r="J255" s="306">
        <f t="shared" si="70"/>
        <v>0</v>
      </c>
      <c r="K255" s="304" t="s">
        <v>3</v>
      </c>
      <c r="L255" s="211"/>
      <c r="M255" s="307" t="s">
        <v>3</v>
      </c>
      <c r="N255" s="308" t="s">
        <v>46</v>
      </c>
      <c r="O255" s="297">
        <v>0</v>
      </c>
      <c r="P255" s="297">
        <f t="shared" si="71"/>
        <v>0</v>
      </c>
      <c r="Q255" s="297">
        <v>0</v>
      </c>
      <c r="R255" s="297">
        <f t="shared" si="72"/>
        <v>0</v>
      </c>
      <c r="S255" s="297">
        <v>0</v>
      </c>
      <c r="T255" s="297">
        <f t="shared" si="73"/>
        <v>0</v>
      </c>
      <c r="U255" s="298" t="s">
        <v>3</v>
      </c>
      <c r="V255" s="210"/>
      <c r="W255" s="210"/>
      <c r="X255" s="210"/>
      <c r="Y255" s="210"/>
      <c r="Z255" s="210"/>
      <c r="AA255" s="210"/>
      <c r="AB255" s="210"/>
      <c r="AC255" s="210"/>
      <c r="AD255" s="210"/>
      <c r="AE255" s="210"/>
      <c r="AR255" s="299" t="s">
        <v>141</v>
      </c>
      <c r="AT255" s="299" t="s">
        <v>137</v>
      </c>
      <c r="AU255" s="299" t="s">
        <v>83</v>
      </c>
      <c r="AY255" s="201" t="s">
        <v>121</v>
      </c>
      <c r="BE255" s="300">
        <f t="shared" si="74"/>
        <v>0</v>
      </c>
      <c r="BF255" s="300">
        <f t="shared" si="75"/>
        <v>0</v>
      </c>
      <c r="BG255" s="300">
        <f t="shared" si="76"/>
        <v>0</v>
      </c>
      <c r="BH255" s="300">
        <f t="shared" si="77"/>
        <v>0</v>
      </c>
      <c r="BI255" s="300">
        <f t="shared" si="78"/>
        <v>0</v>
      </c>
      <c r="BJ255" s="201" t="s">
        <v>9</v>
      </c>
      <c r="BK255" s="300">
        <f t="shared" si="79"/>
        <v>0</v>
      </c>
      <c r="BL255" s="201" t="s">
        <v>141</v>
      </c>
      <c r="BM255" s="299" t="s">
        <v>540</v>
      </c>
    </row>
    <row r="256" spans="1:65" s="213" customFormat="1" ht="13.9" customHeight="1">
      <c r="A256" s="210"/>
      <c r="B256" s="211"/>
      <c r="C256" s="302" t="s">
        <v>363</v>
      </c>
      <c r="D256" s="302" t="s">
        <v>137</v>
      </c>
      <c r="E256" s="303" t="s">
        <v>530</v>
      </c>
      <c r="F256" s="304" t="s">
        <v>531</v>
      </c>
      <c r="G256" s="305" t="s">
        <v>125</v>
      </c>
      <c r="H256" s="309">
        <v>10</v>
      </c>
      <c r="I256" s="310">
        <v>0</v>
      </c>
      <c r="J256" s="306">
        <f t="shared" si="70"/>
        <v>0</v>
      </c>
      <c r="K256" s="304" t="s">
        <v>3</v>
      </c>
      <c r="L256" s="211"/>
      <c r="M256" s="307" t="s">
        <v>3</v>
      </c>
      <c r="N256" s="308" t="s">
        <v>46</v>
      </c>
      <c r="O256" s="297">
        <v>0</v>
      </c>
      <c r="P256" s="297">
        <f t="shared" si="71"/>
        <v>0</v>
      </c>
      <c r="Q256" s="297">
        <v>0</v>
      </c>
      <c r="R256" s="297">
        <f t="shared" si="72"/>
        <v>0</v>
      </c>
      <c r="S256" s="297">
        <v>0</v>
      </c>
      <c r="T256" s="297">
        <f t="shared" si="73"/>
        <v>0</v>
      </c>
      <c r="U256" s="298" t="s">
        <v>3</v>
      </c>
      <c r="V256" s="210"/>
      <c r="W256" s="210"/>
      <c r="X256" s="210"/>
      <c r="Y256" s="210"/>
      <c r="Z256" s="210"/>
      <c r="AA256" s="210"/>
      <c r="AB256" s="210"/>
      <c r="AC256" s="210"/>
      <c r="AD256" s="210"/>
      <c r="AE256" s="210"/>
      <c r="AR256" s="299" t="s">
        <v>141</v>
      </c>
      <c r="AT256" s="299" t="s">
        <v>137</v>
      </c>
      <c r="AU256" s="299" t="s">
        <v>83</v>
      </c>
      <c r="AY256" s="201" t="s">
        <v>121</v>
      </c>
      <c r="BE256" s="300">
        <f t="shared" si="74"/>
        <v>0</v>
      </c>
      <c r="BF256" s="300">
        <f t="shared" si="75"/>
        <v>0</v>
      </c>
      <c r="BG256" s="300">
        <f t="shared" si="76"/>
        <v>0</v>
      </c>
      <c r="BH256" s="300">
        <f t="shared" si="77"/>
        <v>0</v>
      </c>
      <c r="BI256" s="300">
        <f t="shared" si="78"/>
        <v>0</v>
      </c>
      <c r="BJ256" s="201" t="s">
        <v>9</v>
      </c>
      <c r="BK256" s="300">
        <f t="shared" si="79"/>
        <v>0</v>
      </c>
      <c r="BL256" s="201" t="s">
        <v>141</v>
      </c>
      <c r="BM256" s="299" t="s">
        <v>541</v>
      </c>
    </row>
    <row r="257" spans="1:65" s="213" customFormat="1" ht="13.9" customHeight="1">
      <c r="A257" s="210"/>
      <c r="B257" s="211"/>
      <c r="C257" s="302" t="s">
        <v>542</v>
      </c>
      <c r="D257" s="302" t="s">
        <v>137</v>
      </c>
      <c r="E257" s="303" t="s">
        <v>533</v>
      </c>
      <c r="F257" s="304" t="s">
        <v>534</v>
      </c>
      <c r="G257" s="305" t="s">
        <v>125</v>
      </c>
      <c r="H257" s="309">
        <v>50</v>
      </c>
      <c r="I257" s="310">
        <v>0</v>
      </c>
      <c r="J257" s="306">
        <f t="shared" si="70"/>
        <v>0</v>
      </c>
      <c r="K257" s="304" t="s">
        <v>3</v>
      </c>
      <c r="L257" s="211"/>
      <c r="M257" s="307" t="s">
        <v>3</v>
      </c>
      <c r="N257" s="308" t="s">
        <v>46</v>
      </c>
      <c r="O257" s="297">
        <v>0</v>
      </c>
      <c r="P257" s="297">
        <f t="shared" si="71"/>
        <v>0</v>
      </c>
      <c r="Q257" s="297">
        <v>0</v>
      </c>
      <c r="R257" s="297">
        <f t="shared" si="72"/>
        <v>0</v>
      </c>
      <c r="S257" s="297">
        <v>0</v>
      </c>
      <c r="T257" s="297">
        <f t="shared" si="73"/>
        <v>0</v>
      </c>
      <c r="U257" s="298" t="s">
        <v>3</v>
      </c>
      <c r="V257" s="210"/>
      <c r="W257" s="210"/>
      <c r="X257" s="210"/>
      <c r="Y257" s="210"/>
      <c r="Z257" s="210"/>
      <c r="AA257" s="210"/>
      <c r="AB257" s="210"/>
      <c r="AC257" s="210"/>
      <c r="AD257" s="210"/>
      <c r="AE257" s="210"/>
      <c r="AR257" s="299" t="s">
        <v>141</v>
      </c>
      <c r="AT257" s="299" t="s">
        <v>137</v>
      </c>
      <c r="AU257" s="299" t="s">
        <v>83</v>
      </c>
      <c r="AY257" s="201" t="s">
        <v>121</v>
      </c>
      <c r="BE257" s="300">
        <f t="shared" si="74"/>
        <v>0</v>
      </c>
      <c r="BF257" s="300">
        <f t="shared" si="75"/>
        <v>0</v>
      </c>
      <c r="BG257" s="300">
        <f t="shared" si="76"/>
        <v>0</v>
      </c>
      <c r="BH257" s="300">
        <f t="shared" si="77"/>
        <v>0</v>
      </c>
      <c r="BI257" s="300">
        <f t="shared" si="78"/>
        <v>0</v>
      </c>
      <c r="BJ257" s="201" t="s">
        <v>9</v>
      </c>
      <c r="BK257" s="300">
        <f t="shared" si="79"/>
        <v>0</v>
      </c>
      <c r="BL257" s="201" t="s">
        <v>141</v>
      </c>
      <c r="BM257" s="299" t="s">
        <v>543</v>
      </c>
    </row>
    <row r="258" spans="1:65" s="213" customFormat="1" ht="13.9" customHeight="1">
      <c r="A258" s="210"/>
      <c r="B258" s="211"/>
      <c r="C258" s="302" t="s">
        <v>367</v>
      </c>
      <c r="D258" s="302" t="s">
        <v>137</v>
      </c>
      <c r="E258" s="303" t="s">
        <v>544</v>
      </c>
      <c r="F258" s="304" t="s">
        <v>545</v>
      </c>
      <c r="G258" s="305" t="s">
        <v>125</v>
      </c>
      <c r="H258" s="309">
        <v>1</v>
      </c>
      <c r="I258" s="310">
        <v>0</v>
      </c>
      <c r="J258" s="306">
        <f t="shared" si="70"/>
        <v>0</v>
      </c>
      <c r="K258" s="304" t="s">
        <v>3</v>
      </c>
      <c r="L258" s="211"/>
      <c r="M258" s="307" t="s">
        <v>3</v>
      </c>
      <c r="N258" s="308" t="s">
        <v>46</v>
      </c>
      <c r="O258" s="297">
        <v>0</v>
      </c>
      <c r="P258" s="297">
        <f t="shared" si="71"/>
        <v>0</v>
      </c>
      <c r="Q258" s="297">
        <v>0</v>
      </c>
      <c r="R258" s="297">
        <f t="shared" si="72"/>
        <v>0</v>
      </c>
      <c r="S258" s="297">
        <v>0</v>
      </c>
      <c r="T258" s="297">
        <f t="shared" si="73"/>
        <v>0</v>
      </c>
      <c r="U258" s="298" t="s">
        <v>3</v>
      </c>
      <c r="V258" s="210"/>
      <c r="W258" s="210"/>
      <c r="X258" s="210"/>
      <c r="Y258" s="210"/>
      <c r="Z258" s="210"/>
      <c r="AA258" s="210"/>
      <c r="AB258" s="210"/>
      <c r="AC258" s="210"/>
      <c r="AD258" s="210"/>
      <c r="AE258" s="210"/>
      <c r="AR258" s="299" t="s">
        <v>141</v>
      </c>
      <c r="AT258" s="299" t="s">
        <v>137</v>
      </c>
      <c r="AU258" s="299" t="s">
        <v>83</v>
      </c>
      <c r="AY258" s="201" t="s">
        <v>121</v>
      </c>
      <c r="BE258" s="300">
        <f t="shared" si="74"/>
        <v>0</v>
      </c>
      <c r="BF258" s="300">
        <f t="shared" si="75"/>
        <v>0</v>
      </c>
      <c r="BG258" s="300">
        <f t="shared" si="76"/>
        <v>0</v>
      </c>
      <c r="BH258" s="300">
        <f t="shared" si="77"/>
        <v>0</v>
      </c>
      <c r="BI258" s="300">
        <f t="shared" si="78"/>
        <v>0</v>
      </c>
      <c r="BJ258" s="201" t="s">
        <v>9</v>
      </c>
      <c r="BK258" s="300">
        <f t="shared" si="79"/>
        <v>0</v>
      </c>
      <c r="BL258" s="201" t="s">
        <v>141</v>
      </c>
      <c r="BM258" s="299" t="s">
        <v>546</v>
      </c>
    </row>
    <row r="259" spans="1:65" s="213" customFormat="1" ht="13.9" customHeight="1">
      <c r="A259" s="210"/>
      <c r="B259" s="211"/>
      <c r="C259" s="302" t="s">
        <v>547</v>
      </c>
      <c r="D259" s="302" t="s">
        <v>137</v>
      </c>
      <c r="E259" s="303" t="s">
        <v>548</v>
      </c>
      <c r="F259" s="304" t="s">
        <v>549</v>
      </c>
      <c r="G259" s="305" t="s">
        <v>125</v>
      </c>
      <c r="H259" s="309">
        <v>4</v>
      </c>
      <c r="I259" s="310">
        <v>0</v>
      </c>
      <c r="J259" s="306">
        <f t="shared" si="70"/>
        <v>0</v>
      </c>
      <c r="K259" s="304" t="s">
        <v>3</v>
      </c>
      <c r="L259" s="211"/>
      <c r="M259" s="307" t="s">
        <v>3</v>
      </c>
      <c r="N259" s="308" t="s">
        <v>46</v>
      </c>
      <c r="O259" s="297">
        <v>0</v>
      </c>
      <c r="P259" s="297">
        <f t="shared" si="71"/>
        <v>0</v>
      </c>
      <c r="Q259" s="297">
        <v>0</v>
      </c>
      <c r="R259" s="297">
        <f t="shared" si="72"/>
        <v>0</v>
      </c>
      <c r="S259" s="297">
        <v>0</v>
      </c>
      <c r="T259" s="297">
        <f t="shared" si="73"/>
        <v>0</v>
      </c>
      <c r="U259" s="298" t="s">
        <v>3</v>
      </c>
      <c r="V259" s="210"/>
      <c r="W259" s="210"/>
      <c r="X259" s="210"/>
      <c r="Y259" s="210"/>
      <c r="Z259" s="210"/>
      <c r="AA259" s="210"/>
      <c r="AB259" s="210"/>
      <c r="AC259" s="210"/>
      <c r="AD259" s="210"/>
      <c r="AE259" s="210"/>
      <c r="AR259" s="299" t="s">
        <v>141</v>
      </c>
      <c r="AT259" s="299" t="s">
        <v>137</v>
      </c>
      <c r="AU259" s="299" t="s">
        <v>83</v>
      </c>
      <c r="AY259" s="201" t="s">
        <v>121</v>
      </c>
      <c r="BE259" s="300">
        <f t="shared" si="74"/>
        <v>0</v>
      </c>
      <c r="BF259" s="300">
        <f t="shared" si="75"/>
        <v>0</v>
      </c>
      <c r="BG259" s="300">
        <f t="shared" si="76"/>
        <v>0</v>
      </c>
      <c r="BH259" s="300">
        <f t="shared" si="77"/>
        <v>0</v>
      </c>
      <c r="BI259" s="300">
        <f t="shared" si="78"/>
        <v>0</v>
      </c>
      <c r="BJ259" s="201" t="s">
        <v>9</v>
      </c>
      <c r="BK259" s="300">
        <f t="shared" si="79"/>
        <v>0</v>
      </c>
      <c r="BL259" s="201" t="s">
        <v>141</v>
      </c>
      <c r="BM259" s="299" t="s">
        <v>550</v>
      </c>
    </row>
    <row r="260" spans="1:65" s="213" customFormat="1" ht="13.9" customHeight="1">
      <c r="A260" s="210"/>
      <c r="B260" s="211"/>
      <c r="C260" s="302" t="s">
        <v>370</v>
      </c>
      <c r="D260" s="302" t="s">
        <v>137</v>
      </c>
      <c r="E260" s="303" t="s">
        <v>533</v>
      </c>
      <c r="F260" s="304" t="s">
        <v>534</v>
      </c>
      <c r="G260" s="305" t="s">
        <v>125</v>
      </c>
      <c r="H260" s="309">
        <v>15</v>
      </c>
      <c r="I260" s="310">
        <v>0</v>
      </c>
      <c r="J260" s="306">
        <f t="shared" si="70"/>
        <v>0</v>
      </c>
      <c r="K260" s="304" t="s">
        <v>3</v>
      </c>
      <c r="L260" s="211"/>
      <c r="M260" s="307" t="s">
        <v>3</v>
      </c>
      <c r="N260" s="308" t="s">
        <v>46</v>
      </c>
      <c r="O260" s="297">
        <v>0</v>
      </c>
      <c r="P260" s="297">
        <f t="shared" si="71"/>
        <v>0</v>
      </c>
      <c r="Q260" s="297">
        <v>0</v>
      </c>
      <c r="R260" s="297">
        <f t="shared" si="72"/>
        <v>0</v>
      </c>
      <c r="S260" s="297">
        <v>0</v>
      </c>
      <c r="T260" s="297">
        <f t="shared" si="73"/>
        <v>0</v>
      </c>
      <c r="U260" s="298" t="s">
        <v>3</v>
      </c>
      <c r="V260" s="210"/>
      <c r="W260" s="210"/>
      <c r="X260" s="210"/>
      <c r="Y260" s="210"/>
      <c r="Z260" s="210"/>
      <c r="AA260" s="210"/>
      <c r="AB260" s="210"/>
      <c r="AC260" s="210"/>
      <c r="AD260" s="210"/>
      <c r="AE260" s="210"/>
      <c r="AR260" s="299" t="s">
        <v>141</v>
      </c>
      <c r="AT260" s="299" t="s">
        <v>137</v>
      </c>
      <c r="AU260" s="299" t="s">
        <v>83</v>
      </c>
      <c r="AY260" s="201" t="s">
        <v>121</v>
      </c>
      <c r="BE260" s="300">
        <f t="shared" si="74"/>
        <v>0</v>
      </c>
      <c r="BF260" s="300">
        <f t="shared" si="75"/>
        <v>0</v>
      </c>
      <c r="BG260" s="300">
        <f t="shared" si="76"/>
        <v>0</v>
      </c>
      <c r="BH260" s="300">
        <f t="shared" si="77"/>
        <v>0</v>
      </c>
      <c r="BI260" s="300">
        <f t="shared" si="78"/>
        <v>0</v>
      </c>
      <c r="BJ260" s="201" t="s">
        <v>9</v>
      </c>
      <c r="BK260" s="300">
        <f t="shared" si="79"/>
        <v>0</v>
      </c>
      <c r="BL260" s="201" t="s">
        <v>141</v>
      </c>
      <c r="BM260" s="299" t="s">
        <v>551</v>
      </c>
    </row>
    <row r="261" spans="1:65" s="213" customFormat="1" ht="13.9" customHeight="1">
      <c r="A261" s="210"/>
      <c r="B261" s="211"/>
      <c r="C261" s="302" t="s">
        <v>552</v>
      </c>
      <c r="D261" s="302" t="s">
        <v>137</v>
      </c>
      <c r="E261" s="303" t="s">
        <v>533</v>
      </c>
      <c r="F261" s="304" t="s">
        <v>534</v>
      </c>
      <c r="G261" s="305" t="s">
        <v>125</v>
      </c>
      <c r="H261" s="309">
        <v>7</v>
      </c>
      <c r="I261" s="310">
        <v>0</v>
      </c>
      <c r="J261" s="306">
        <f t="shared" si="70"/>
        <v>0</v>
      </c>
      <c r="K261" s="304" t="s">
        <v>3</v>
      </c>
      <c r="L261" s="211"/>
      <c r="M261" s="307" t="s">
        <v>3</v>
      </c>
      <c r="N261" s="308" t="s">
        <v>46</v>
      </c>
      <c r="O261" s="297">
        <v>0</v>
      </c>
      <c r="P261" s="297">
        <f t="shared" si="71"/>
        <v>0</v>
      </c>
      <c r="Q261" s="297">
        <v>0</v>
      </c>
      <c r="R261" s="297">
        <f t="shared" si="72"/>
        <v>0</v>
      </c>
      <c r="S261" s="297">
        <v>0</v>
      </c>
      <c r="T261" s="297">
        <f t="shared" si="73"/>
        <v>0</v>
      </c>
      <c r="U261" s="298" t="s">
        <v>3</v>
      </c>
      <c r="V261" s="210"/>
      <c r="W261" s="210"/>
      <c r="X261" s="210"/>
      <c r="Y261" s="210"/>
      <c r="Z261" s="210"/>
      <c r="AA261" s="210"/>
      <c r="AB261" s="210"/>
      <c r="AC261" s="210"/>
      <c r="AD261" s="210"/>
      <c r="AE261" s="210"/>
      <c r="AR261" s="299" t="s">
        <v>141</v>
      </c>
      <c r="AT261" s="299" t="s">
        <v>137</v>
      </c>
      <c r="AU261" s="299" t="s">
        <v>83</v>
      </c>
      <c r="AY261" s="201" t="s">
        <v>121</v>
      </c>
      <c r="BE261" s="300">
        <f t="shared" si="74"/>
        <v>0</v>
      </c>
      <c r="BF261" s="300">
        <f t="shared" si="75"/>
        <v>0</v>
      </c>
      <c r="BG261" s="300">
        <f t="shared" si="76"/>
        <v>0</v>
      </c>
      <c r="BH261" s="300">
        <f t="shared" si="77"/>
        <v>0</v>
      </c>
      <c r="BI261" s="300">
        <f t="shared" si="78"/>
        <v>0</v>
      </c>
      <c r="BJ261" s="201" t="s">
        <v>9</v>
      </c>
      <c r="BK261" s="300">
        <f t="shared" si="79"/>
        <v>0</v>
      </c>
      <c r="BL261" s="201" t="s">
        <v>141</v>
      </c>
      <c r="BM261" s="299" t="s">
        <v>553</v>
      </c>
    </row>
    <row r="262" spans="1:65" s="213" customFormat="1" ht="13.9" customHeight="1">
      <c r="A262" s="210"/>
      <c r="B262" s="211"/>
      <c r="C262" s="302" t="s">
        <v>374</v>
      </c>
      <c r="D262" s="302" t="s">
        <v>137</v>
      </c>
      <c r="E262" s="303" t="s">
        <v>533</v>
      </c>
      <c r="F262" s="304" t="s">
        <v>534</v>
      </c>
      <c r="G262" s="305" t="s">
        <v>125</v>
      </c>
      <c r="H262" s="309">
        <v>3</v>
      </c>
      <c r="I262" s="310">
        <v>0</v>
      </c>
      <c r="J262" s="306">
        <f t="shared" si="70"/>
        <v>0</v>
      </c>
      <c r="K262" s="304" t="s">
        <v>3</v>
      </c>
      <c r="L262" s="211"/>
      <c r="M262" s="307" t="s">
        <v>3</v>
      </c>
      <c r="N262" s="308" t="s">
        <v>46</v>
      </c>
      <c r="O262" s="297">
        <v>0</v>
      </c>
      <c r="P262" s="297">
        <f t="shared" si="71"/>
        <v>0</v>
      </c>
      <c r="Q262" s="297">
        <v>0</v>
      </c>
      <c r="R262" s="297">
        <f t="shared" si="72"/>
        <v>0</v>
      </c>
      <c r="S262" s="297">
        <v>0</v>
      </c>
      <c r="T262" s="297">
        <f t="shared" si="73"/>
        <v>0</v>
      </c>
      <c r="U262" s="298" t="s">
        <v>3</v>
      </c>
      <c r="V262" s="210"/>
      <c r="W262" s="210"/>
      <c r="X262" s="210"/>
      <c r="Y262" s="210"/>
      <c r="Z262" s="210"/>
      <c r="AA262" s="210"/>
      <c r="AB262" s="210"/>
      <c r="AC262" s="210"/>
      <c r="AD262" s="210"/>
      <c r="AE262" s="210"/>
      <c r="AR262" s="299" t="s">
        <v>141</v>
      </c>
      <c r="AT262" s="299" t="s">
        <v>137</v>
      </c>
      <c r="AU262" s="299" t="s">
        <v>83</v>
      </c>
      <c r="AY262" s="201" t="s">
        <v>121</v>
      </c>
      <c r="BE262" s="300">
        <f t="shared" si="74"/>
        <v>0</v>
      </c>
      <c r="BF262" s="300">
        <f t="shared" si="75"/>
        <v>0</v>
      </c>
      <c r="BG262" s="300">
        <f t="shared" si="76"/>
        <v>0</v>
      </c>
      <c r="BH262" s="300">
        <f t="shared" si="77"/>
        <v>0</v>
      </c>
      <c r="BI262" s="300">
        <f t="shared" si="78"/>
        <v>0</v>
      </c>
      <c r="BJ262" s="201" t="s">
        <v>9</v>
      </c>
      <c r="BK262" s="300">
        <f t="shared" si="79"/>
        <v>0</v>
      </c>
      <c r="BL262" s="201" t="s">
        <v>141</v>
      </c>
      <c r="BM262" s="299" t="s">
        <v>554</v>
      </c>
    </row>
    <row r="263" spans="1:65" s="275" customFormat="1" ht="22.9" customHeight="1">
      <c r="B263" s="276"/>
      <c r="D263" s="277" t="s">
        <v>74</v>
      </c>
      <c r="E263" s="286" t="s">
        <v>555</v>
      </c>
      <c r="F263" s="286" t="s">
        <v>556</v>
      </c>
      <c r="J263" s="287">
        <f>BK263</f>
        <v>0</v>
      </c>
      <c r="L263" s="276"/>
      <c r="M263" s="280"/>
      <c r="N263" s="281"/>
      <c r="O263" s="281"/>
      <c r="P263" s="282">
        <f>SUM(P264:P284)</f>
        <v>0</v>
      </c>
      <c r="Q263" s="281"/>
      <c r="R263" s="282">
        <f>SUM(R264:R284)</f>
        <v>0</v>
      </c>
      <c r="S263" s="281"/>
      <c r="T263" s="282">
        <f>SUM(T264:T284)</f>
        <v>0</v>
      </c>
      <c r="U263" s="283"/>
      <c r="AR263" s="277" t="s">
        <v>120</v>
      </c>
      <c r="AT263" s="284" t="s">
        <v>74</v>
      </c>
      <c r="AU263" s="284" t="s">
        <v>9</v>
      </c>
      <c r="AY263" s="277" t="s">
        <v>121</v>
      </c>
      <c r="BK263" s="285">
        <f>SUM(BK264:BK284)</f>
        <v>0</v>
      </c>
    </row>
    <row r="264" spans="1:65" s="213" customFormat="1" ht="13.9" customHeight="1">
      <c r="A264" s="210"/>
      <c r="B264" s="211"/>
      <c r="C264" s="288" t="s">
        <v>9</v>
      </c>
      <c r="D264" s="288" t="s">
        <v>118</v>
      </c>
      <c r="E264" s="289" t="s">
        <v>557</v>
      </c>
      <c r="F264" s="290" t="s">
        <v>558</v>
      </c>
      <c r="G264" s="291" t="s">
        <v>125</v>
      </c>
      <c r="H264" s="292">
        <v>1</v>
      </c>
      <c r="I264" s="301">
        <v>0</v>
      </c>
      <c r="J264" s="293">
        <f t="shared" ref="J264:J284" si="80">ROUND(I264*H264,0)</f>
        <v>0</v>
      </c>
      <c r="K264" s="290" t="s">
        <v>3</v>
      </c>
      <c r="L264" s="294"/>
      <c r="M264" s="295" t="s">
        <v>3</v>
      </c>
      <c r="N264" s="296" t="s">
        <v>46</v>
      </c>
      <c r="O264" s="297">
        <v>0</v>
      </c>
      <c r="P264" s="297">
        <f t="shared" ref="P264:P284" si="81">O264*H264</f>
        <v>0</v>
      </c>
      <c r="Q264" s="297">
        <v>0</v>
      </c>
      <c r="R264" s="297">
        <f t="shared" ref="R264:R284" si="82">Q264*H264</f>
        <v>0</v>
      </c>
      <c r="S264" s="297">
        <v>0</v>
      </c>
      <c r="T264" s="297">
        <f t="shared" ref="T264:T284" si="83">S264*H264</f>
        <v>0</v>
      </c>
      <c r="U264" s="298" t="s">
        <v>3</v>
      </c>
      <c r="V264" s="210"/>
      <c r="W264" s="210"/>
      <c r="X264" s="210"/>
      <c r="Y264" s="210"/>
      <c r="Z264" s="210"/>
      <c r="AA264" s="210"/>
      <c r="AB264" s="210"/>
      <c r="AC264" s="210"/>
      <c r="AD264" s="210"/>
      <c r="AE264" s="210"/>
      <c r="AR264" s="299" t="s">
        <v>126</v>
      </c>
      <c r="AT264" s="299" t="s">
        <v>118</v>
      </c>
      <c r="AU264" s="299" t="s">
        <v>83</v>
      </c>
      <c r="AY264" s="201" t="s">
        <v>121</v>
      </c>
      <c r="BE264" s="300">
        <f t="shared" ref="BE264:BE284" si="84">IF(N264="základní",J264,0)</f>
        <v>0</v>
      </c>
      <c r="BF264" s="300">
        <f t="shared" ref="BF264:BF284" si="85">IF(N264="snížená",J264,0)</f>
        <v>0</v>
      </c>
      <c r="BG264" s="300">
        <f t="shared" ref="BG264:BG284" si="86">IF(N264="zákl. přenesená",J264,0)</f>
        <v>0</v>
      </c>
      <c r="BH264" s="300">
        <f t="shared" ref="BH264:BH284" si="87">IF(N264="sníž. přenesená",J264,0)</f>
        <v>0</v>
      </c>
      <c r="BI264" s="300">
        <f t="shared" ref="BI264:BI284" si="88">IF(N264="nulová",J264,0)</f>
        <v>0</v>
      </c>
      <c r="BJ264" s="201" t="s">
        <v>9</v>
      </c>
      <c r="BK264" s="300">
        <f t="shared" ref="BK264:BK284" si="89">ROUND(I264*H264,0)</f>
        <v>0</v>
      </c>
      <c r="BL264" s="201" t="s">
        <v>126</v>
      </c>
      <c r="BM264" s="299" t="s">
        <v>559</v>
      </c>
    </row>
    <row r="265" spans="1:65" s="213" customFormat="1" ht="13.9" customHeight="1">
      <c r="A265" s="210"/>
      <c r="B265" s="211"/>
      <c r="C265" s="288" t="s">
        <v>83</v>
      </c>
      <c r="D265" s="288" t="s">
        <v>118</v>
      </c>
      <c r="E265" s="289" t="s">
        <v>560</v>
      </c>
      <c r="F265" s="290" t="s">
        <v>561</v>
      </c>
      <c r="G265" s="291" t="s">
        <v>125</v>
      </c>
      <c r="H265" s="292">
        <v>4</v>
      </c>
      <c r="I265" s="301">
        <v>0</v>
      </c>
      <c r="J265" s="293">
        <f t="shared" si="80"/>
        <v>0</v>
      </c>
      <c r="K265" s="290" t="s">
        <v>3</v>
      </c>
      <c r="L265" s="294"/>
      <c r="M265" s="295" t="s">
        <v>3</v>
      </c>
      <c r="N265" s="296" t="s">
        <v>46</v>
      </c>
      <c r="O265" s="297">
        <v>0</v>
      </c>
      <c r="P265" s="297">
        <f t="shared" si="81"/>
        <v>0</v>
      </c>
      <c r="Q265" s="297">
        <v>0</v>
      </c>
      <c r="R265" s="297">
        <f t="shared" si="82"/>
        <v>0</v>
      </c>
      <c r="S265" s="297">
        <v>0</v>
      </c>
      <c r="T265" s="297">
        <f t="shared" si="83"/>
        <v>0</v>
      </c>
      <c r="U265" s="298" t="s">
        <v>3</v>
      </c>
      <c r="V265" s="210"/>
      <c r="W265" s="210"/>
      <c r="X265" s="210"/>
      <c r="Y265" s="210"/>
      <c r="Z265" s="210"/>
      <c r="AA265" s="210"/>
      <c r="AB265" s="210"/>
      <c r="AC265" s="210"/>
      <c r="AD265" s="210"/>
      <c r="AE265" s="210"/>
      <c r="AR265" s="299" t="s">
        <v>126</v>
      </c>
      <c r="AT265" s="299" t="s">
        <v>118</v>
      </c>
      <c r="AU265" s="299" t="s">
        <v>83</v>
      </c>
      <c r="AY265" s="201" t="s">
        <v>121</v>
      </c>
      <c r="BE265" s="300">
        <f t="shared" si="84"/>
        <v>0</v>
      </c>
      <c r="BF265" s="300">
        <f t="shared" si="85"/>
        <v>0</v>
      </c>
      <c r="BG265" s="300">
        <f t="shared" si="86"/>
        <v>0</v>
      </c>
      <c r="BH265" s="300">
        <f t="shared" si="87"/>
        <v>0</v>
      </c>
      <c r="BI265" s="300">
        <f t="shared" si="88"/>
        <v>0</v>
      </c>
      <c r="BJ265" s="201" t="s">
        <v>9</v>
      </c>
      <c r="BK265" s="300">
        <f t="shared" si="89"/>
        <v>0</v>
      </c>
      <c r="BL265" s="201" t="s">
        <v>126</v>
      </c>
      <c r="BM265" s="299" t="s">
        <v>562</v>
      </c>
    </row>
    <row r="266" spans="1:65" s="213" customFormat="1" ht="13.9" customHeight="1">
      <c r="A266" s="210"/>
      <c r="B266" s="211"/>
      <c r="C266" s="288" t="s">
        <v>120</v>
      </c>
      <c r="D266" s="288" t="s">
        <v>118</v>
      </c>
      <c r="E266" s="289" t="s">
        <v>563</v>
      </c>
      <c r="F266" s="290" t="s">
        <v>564</v>
      </c>
      <c r="G266" s="291" t="s">
        <v>152</v>
      </c>
      <c r="H266" s="292">
        <v>30</v>
      </c>
      <c r="I266" s="301">
        <v>0</v>
      </c>
      <c r="J266" s="293">
        <f t="shared" si="80"/>
        <v>0</v>
      </c>
      <c r="K266" s="290" t="s">
        <v>3</v>
      </c>
      <c r="L266" s="294"/>
      <c r="M266" s="295" t="s">
        <v>3</v>
      </c>
      <c r="N266" s="296" t="s">
        <v>46</v>
      </c>
      <c r="O266" s="297">
        <v>0</v>
      </c>
      <c r="P266" s="297">
        <f t="shared" si="81"/>
        <v>0</v>
      </c>
      <c r="Q266" s="297">
        <v>0</v>
      </c>
      <c r="R266" s="297">
        <f t="shared" si="82"/>
        <v>0</v>
      </c>
      <c r="S266" s="297">
        <v>0</v>
      </c>
      <c r="T266" s="297">
        <f t="shared" si="83"/>
        <v>0</v>
      </c>
      <c r="U266" s="298" t="s">
        <v>3</v>
      </c>
      <c r="V266" s="210"/>
      <c r="W266" s="210"/>
      <c r="X266" s="210"/>
      <c r="Y266" s="210"/>
      <c r="Z266" s="210"/>
      <c r="AA266" s="210"/>
      <c r="AB266" s="210"/>
      <c r="AC266" s="210"/>
      <c r="AD266" s="210"/>
      <c r="AE266" s="210"/>
      <c r="AR266" s="299" t="s">
        <v>126</v>
      </c>
      <c r="AT266" s="299" t="s">
        <v>118</v>
      </c>
      <c r="AU266" s="299" t="s">
        <v>83</v>
      </c>
      <c r="AY266" s="201" t="s">
        <v>121</v>
      </c>
      <c r="BE266" s="300">
        <f t="shared" si="84"/>
        <v>0</v>
      </c>
      <c r="BF266" s="300">
        <f t="shared" si="85"/>
        <v>0</v>
      </c>
      <c r="BG266" s="300">
        <f t="shared" si="86"/>
        <v>0</v>
      </c>
      <c r="BH266" s="300">
        <f t="shared" si="87"/>
        <v>0</v>
      </c>
      <c r="BI266" s="300">
        <f t="shared" si="88"/>
        <v>0</v>
      </c>
      <c r="BJ266" s="201" t="s">
        <v>9</v>
      </c>
      <c r="BK266" s="300">
        <f t="shared" si="89"/>
        <v>0</v>
      </c>
      <c r="BL266" s="201" t="s">
        <v>126</v>
      </c>
      <c r="BM266" s="299" t="s">
        <v>565</v>
      </c>
    </row>
    <row r="267" spans="1:65" s="213" customFormat="1" ht="13.9" customHeight="1">
      <c r="A267" s="210"/>
      <c r="B267" s="211"/>
      <c r="C267" s="288" t="s">
        <v>129</v>
      </c>
      <c r="D267" s="288" t="s">
        <v>118</v>
      </c>
      <c r="E267" s="289" t="s">
        <v>566</v>
      </c>
      <c r="F267" s="290" t="s">
        <v>567</v>
      </c>
      <c r="G267" s="291" t="s">
        <v>152</v>
      </c>
      <c r="H267" s="292">
        <v>5</v>
      </c>
      <c r="I267" s="301">
        <v>0</v>
      </c>
      <c r="J267" s="293">
        <f t="shared" si="80"/>
        <v>0</v>
      </c>
      <c r="K267" s="290" t="s">
        <v>3</v>
      </c>
      <c r="L267" s="294"/>
      <c r="M267" s="295" t="s">
        <v>3</v>
      </c>
      <c r="N267" s="296" t="s">
        <v>46</v>
      </c>
      <c r="O267" s="297">
        <v>0</v>
      </c>
      <c r="P267" s="297">
        <f t="shared" si="81"/>
        <v>0</v>
      </c>
      <c r="Q267" s="297">
        <v>0</v>
      </c>
      <c r="R267" s="297">
        <f t="shared" si="82"/>
        <v>0</v>
      </c>
      <c r="S267" s="297">
        <v>0</v>
      </c>
      <c r="T267" s="297">
        <f t="shared" si="83"/>
        <v>0</v>
      </c>
      <c r="U267" s="298" t="s">
        <v>3</v>
      </c>
      <c r="V267" s="210"/>
      <c r="W267" s="210"/>
      <c r="X267" s="210"/>
      <c r="Y267" s="210"/>
      <c r="Z267" s="210"/>
      <c r="AA267" s="210"/>
      <c r="AB267" s="210"/>
      <c r="AC267" s="210"/>
      <c r="AD267" s="210"/>
      <c r="AE267" s="210"/>
      <c r="AR267" s="299" t="s">
        <v>126</v>
      </c>
      <c r="AT267" s="299" t="s">
        <v>118</v>
      </c>
      <c r="AU267" s="299" t="s">
        <v>83</v>
      </c>
      <c r="AY267" s="201" t="s">
        <v>121</v>
      </c>
      <c r="BE267" s="300">
        <f t="shared" si="84"/>
        <v>0</v>
      </c>
      <c r="BF267" s="300">
        <f t="shared" si="85"/>
        <v>0</v>
      </c>
      <c r="BG267" s="300">
        <f t="shared" si="86"/>
        <v>0</v>
      </c>
      <c r="BH267" s="300">
        <f t="shared" si="87"/>
        <v>0</v>
      </c>
      <c r="BI267" s="300">
        <f t="shared" si="88"/>
        <v>0</v>
      </c>
      <c r="BJ267" s="201" t="s">
        <v>9</v>
      </c>
      <c r="BK267" s="300">
        <f t="shared" si="89"/>
        <v>0</v>
      </c>
      <c r="BL267" s="201" t="s">
        <v>126</v>
      </c>
      <c r="BM267" s="299" t="s">
        <v>568</v>
      </c>
    </row>
    <row r="268" spans="1:65" s="213" customFormat="1" ht="13.9" customHeight="1">
      <c r="A268" s="210"/>
      <c r="B268" s="211"/>
      <c r="C268" s="288" t="s">
        <v>149</v>
      </c>
      <c r="D268" s="288" t="s">
        <v>118</v>
      </c>
      <c r="E268" s="289" t="s">
        <v>569</v>
      </c>
      <c r="F268" s="290" t="s">
        <v>570</v>
      </c>
      <c r="G268" s="291" t="s">
        <v>152</v>
      </c>
      <c r="H268" s="292">
        <v>8</v>
      </c>
      <c r="I268" s="301">
        <v>0</v>
      </c>
      <c r="J268" s="293">
        <f t="shared" si="80"/>
        <v>0</v>
      </c>
      <c r="K268" s="290" t="s">
        <v>3</v>
      </c>
      <c r="L268" s="294"/>
      <c r="M268" s="295" t="s">
        <v>3</v>
      </c>
      <c r="N268" s="296" t="s">
        <v>46</v>
      </c>
      <c r="O268" s="297">
        <v>0</v>
      </c>
      <c r="P268" s="297">
        <f t="shared" si="81"/>
        <v>0</v>
      </c>
      <c r="Q268" s="297">
        <v>0</v>
      </c>
      <c r="R268" s="297">
        <f t="shared" si="82"/>
        <v>0</v>
      </c>
      <c r="S268" s="297">
        <v>0</v>
      </c>
      <c r="T268" s="297">
        <f t="shared" si="83"/>
        <v>0</v>
      </c>
      <c r="U268" s="298" t="s">
        <v>3</v>
      </c>
      <c r="V268" s="210"/>
      <c r="W268" s="210"/>
      <c r="X268" s="210"/>
      <c r="Y268" s="210"/>
      <c r="Z268" s="210"/>
      <c r="AA268" s="210"/>
      <c r="AB268" s="210"/>
      <c r="AC268" s="210"/>
      <c r="AD268" s="210"/>
      <c r="AE268" s="210"/>
      <c r="AR268" s="299" t="s">
        <v>126</v>
      </c>
      <c r="AT268" s="299" t="s">
        <v>118</v>
      </c>
      <c r="AU268" s="299" t="s">
        <v>83</v>
      </c>
      <c r="AY268" s="201" t="s">
        <v>121</v>
      </c>
      <c r="BE268" s="300">
        <f t="shared" si="84"/>
        <v>0</v>
      </c>
      <c r="BF268" s="300">
        <f t="shared" si="85"/>
        <v>0</v>
      </c>
      <c r="BG268" s="300">
        <f t="shared" si="86"/>
        <v>0</v>
      </c>
      <c r="BH268" s="300">
        <f t="shared" si="87"/>
        <v>0</v>
      </c>
      <c r="BI268" s="300">
        <f t="shared" si="88"/>
        <v>0</v>
      </c>
      <c r="BJ268" s="201" t="s">
        <v>9</v>
      </c>
      <c r="BK268" s="300">
        <f t="shared" si="89"/>
        <v>0</v>
      </c>
      <c r="BL268" s="201" t="s">
        <v>126</v>
      </c>
      <c r="BM268" s="299" t="s">
        <v>571</v>
      </c>
    </row>
    <row r="269" spans="1:65" s="213" customFormat="1" ht="13.9" customHeight="1">
      <c r="A269" s="210"/>
      <c r="B269" s="211"/>
      <c r="C269" s="288" t="s">
        <v>132</v>
      </c>
      <c r="D269" s="288" t="s">
        <v>118</v>
      </c>
      <c r="E269" s="289" t="s">
        <v>572</v>
      </c>
      <c r="F269" s="290" t="s">
        <v>573</v>
      </c>
      <c r="G269" s="291" t="s">
        <v>125</v>
      </c>
      <c r="H269" s="292">
        <v>80</v>
      </c>
      <c r="I269" s="301">
        <v>0</v>
      </c>
      <c r="J269" s="293">
        <f t="shared" si="80"/>
        <v>0</v>
      </c>
      <c r="K269" s="290" t="s">
        <v>3</v>
      </c>
      <c r="L269" s="294"/>
      <c r="M269" s="295" t="s">
        <v>3</v>
      </c>
      <c r="N269" s="296" t="s">
        <v>46</v>
      </c>
      <c r="O269" s="297">
        <v>0</v>
      </c>
      <c r="P269" s="297">
        <f t="shared" si="81"/>
        <v>0</v>
      </c>
      <c r="Q269" s="297">
        <v>0</v>
      </c>
      <c r="R269" s="297">
        <f t="shared" si="82"/>
        <v>0</v>
      </c>
      <c r="S269" s="297">
        <v>0</v>
      </c>
      <c r="T269" s="297">
        <f t="shared" si="83"/>
        <v>0</v>
      </c>
      <c r="U269" s="298" t="s">
        <v>3</v>
      </c>
      <c r="V269" s="210"/>
      <c r="W269" s="210"/>
      <c r="X269" s="210"/>
      <c r="Y269" s="210"/>
      <c r="Z269" s="210"/>
      <c r="AA269" s="210"/>
      <c r="AB269" s="210"/>
      <c r="AC269" s="210"/>
      <c r="AD269" s="210"/>
      <c r="AE269" s="210"/>
      <c r="AR269" s="299" t="s">
        <v>126</v>
      </c>
      <c r="AT269" s="299" t="s">
        <v>118</v>
      </c>
      <c r="AU269" s="299" t="s">
        <v>83</v>
      </c>
      <c r="AY269" s="201" t="s">
        <v>121</v>
      </c>
      <c r="BE269" s="300">
        <f t="shared" si="84"/>
        <v>0</v>
      </c>
      <c r="BF269" s="300">
        <f t="shared" si="85"/>
        <v>0</v>
      </c>
      <c r="BG269" s="300">
        <f t="shared" si="86"/>
        <v>0</v>
      </c>
      <c r="BH269" s="300">
        <f t="shared" si="87"/>
        <v>0</v>
      </c>
      <c r="BI269" s="300">
        <f t="shared" si="88"/>
        <v>0</v>
      </c>
      <c r="BJ269" s="201" t="s">
        <v>9</v>
      </c>
      <c r="BK269" s="300">
        <f t="shared" si="89"/>
        <v>0</v>
      </c>
      <c r="BL269" s="201" t="s">
        <v>126</v>
      </c>
      <c r="BM269" s="299" t="s">
        <v>574</v>
      </c>
    </row>
    <row r="270" spans="1:65" s="213" customFormat="1" ht="13.9" customHeight="1">
      <c r="A270" s="210"/>
      <c r="B270" s="211"/>
      <c r="C270" s="288" t="s">
        <v>157</v>
      </c>
      <c r="D270" s="288" t="s">
        <v>118</v>
      </c>
      <c r="E270" s="289" t="s">
        <v>575</v>
      </c>
      <c r="F270" s="290" t="s">
        <v>576</v>
      </c>
      <c r="G270" s="291" t="s">
        <v>125</v>
      </c>
      <c r="H270" s="292">
        <v>1</v>
      </c>
      <c r="I270" s="301">
        <v>0</v>
      </c>
      <c r="J270" s="293">
        <f t="shared" si="80"/>
        <v>0</v>
      </c>
      <c r="K270" s="290" t="s">
        <v>3</v>
      </c>
      <c r="L270" s="294"/>
      <c r="M270" s="295" t="s">
        <v>3</v>
      </c>
      <c r="N270" s="296" t="s">
        <v>46</v>
      </c>
      <c r="O270" s="297">
        <v>0</v>
      </c>
      <c r="P270" s="297">
        <f t="shared" si="81"/>
        <v>0</v>
      </c>
      <c r="Q270" s="297">
        <v>0</v>
      </c>
      <c r="R270" s="297">
        <f t="shared" si="82"/>
        <v>0</v>
      </c>
      <c r="S270" s="297">
        <v>0</v>
      </c>
      <c r="T270" s="297">
        <f t="shared" si="83"/>
        <v>0</v>
      </c>
      <c r="U270" s="298" t="s">
        <v>3</v>
      </c>
      <c r="V270" s="210"/>
      <c r="W270" s="210"/>
      <c r="X270" s="210"/>
      <c r="Y270" s="210"/>
      <c r="Z270" s="210"/>
      <c r="AA270" s="210"/>
      <c r="AB270" s="210"/>
      <c r="AC270" s="210"/>
      <c r="AD270" s="210"/>
      <c r="AE270" s="210"/>
      <c r="AR270" s="299" t="s">
        <v>126</v>
      </c>
      <c r="AT270" s="299" t="s">
        <v>118</v>
      </c>
      <c r="AU270" s="299" t="s">
        <v>83</v>
      </c>
      <c r="AY270" s="201" t="s">
        <v>121</v>
      </c>
      <c r="BE270" s="300">
        <f t="shared" si="84"/>
        <v>0</v>
      </c>
      <c r="BF270" s="300">
        <f t="shared" si="85"/>
        <v>0</v>
      </c>
      <c r="BG270" s="300">
        <f t="shared" si="86"/>
        <v>0</v>
      </c>
      <c r="BH270" s="300">
        <f t="shared" si="87"/>
        <v>0</v>
      </c>
      <c r="BI270" s="300">
        <f t="shared" si="88"/>
        <v>0</v>
      </c>
      <c r="BJ270" s="201" t="s">
        <v>9</v>
      </c>
      <c r="BK270" s="300">
        <f t="shared" si="89"/>
        <v>0</v>
      </c>
      <c r="BL270" s="201" t="s">
        <v>126</v>
      </c>
      <c r="BM270" s="299" t="s">
        <v>577</v>
      </c>
    </row>
    <row r="271" spans="1:65" s="213" customFormat="1" ht="13.9" customHeight="1">
      <c r="A271" s="210"/>
      <c r="B271" s="211"/>
      <c r="C271" s="288" t="s">
        <v>135</v>
      </c>
      <c r="D271" s="288" t="s">
        <v>118</v>
      </c>
      <c r="E271" s="289" t="s">
        <v>578</v>
      </c>
      <c r="F271" s="290" t="s">
        <v>579</v>
      </c>
      <c r="G271" s="291" t="s">
        <v>125</v>
      </c>
      <c r="H271" s="292">
        <v>25</v>
      </c>
      <c r="I271" s="301">
        <v>0</v>
      </c>
      <c r="J271" s="293">
        <f t="shared" si="80"/>
        <v>0</v>
      </c>
      <c r="K271" s="290" t="s">
        <v>3</v>
      </c>
      <c r="L271" s="294"/>
      <c r="M271" s="295" t="s">
        <v>3</v>
      </c>
      <c r="N271" s="296" t="s">
        <v>46</v>
      </c>
      <c r="O271" s="297">
        <v>0</v>
      </c>
      <c r="P271" s="297">
        <f t="shared" si="81"/>
        <v>0</v>
      </c>
      <c r="Q271" s="297">
        <v>0</v>
      </c>
      <c r="R271" s="297">
        <f t="shared" si="82"/>
        <v>0</v>
      </c>
      <c r="S271" s="297">
        <v>0</v>
      </c>
      <c r="T271" s="297">
        <f t="shared" si="83"/>
        <v>0</v>
      </c>
      <c r="U271" s="298" t="s">
        <v>3</v>
      </c>
      <c r="V271" s="210"/>
      <c r="W271" s="210"/>
      <c r="X271" s="210"/>
      <c r="Y271" s="210"/>
      <c r="Z271" s="210"/>
      <c r="AA271" s="210"/>
      <c r="AB271" s="210"/>
      <c r="AC271" s="210"/>
      <c r="AD271" s="210"/>
      <c r="AE271" s="210"/>
      <c r="AR271" s="299" t="s">
        <v>126</v>
      </c>
      <c r="AT271" s="299" t="s">
        <v>118</v>
      </c>
      <c r="AU271" s="299" t="s">
        <v>83</v>
      </c>
      <c r="AY271" s="201" t="s">
        <v>121</v>
      </c>
      <c r="BE271" s="300">
        <f t="shared" si="84"/>
        <v>0</v>
      </c>
      <c r="BF271" s="300">
        <f t="shared" si="85"/>
        <v>0</v>
      </c>
      <c r="BG271" s="300">
        <f t="shared" si="86"/>
        <v>0</v>
      </c>
      <c r="BH271" s="300">
        <f t="shared" si="87"/>
        <v>0</v>
      </c>
      <c r="BI271" s="300">
        <f t="shared" si="88"/>
        <v>0</v>
      </c>
      <c r="BJ271" s="201" t="s">
        <v>9</v>
      </c>
      <c r="BK271" s="300">
        <f t="shared" si="89"/>
        <v>0</v>
      </c>
      <c r="BL271" s="201" t="s">
        <v>126</v>
      </c>
      <c r="BM271" s="299" t="s">
        <v>580</v>
      </c>
    </row>
    <row r="272" spans="1:65" s="213" customFormat="1" ht="13.9" customHeight="1">
      <c r="A272" s="210"/>
      <c r="B272" s="211"/>
      <c r="C272" s="288" t="s">
        <v>164</v>
      </c>
      <c r="D272" s="288" t="s">
        <v>118</v>
      </c>
      <c r="E272" s="289" t="s">
        <v>581</v>
      </c>
      <c r="F272" s="290" t="s">
        <v>582</v>
      </c>
      <c r="G272" s="291" t="s">
        <v>125</v>
      </c>
      <c r="H272" s="292">
        <v>10</v>
      </c>
      <c r="I272" s="301">
        <v>0</v>
      </c>
      <c r="J272" s="293">
        <f t="shared" si="80"/>
        <v>0</v>
      </c>
      <c r="K272" s="290" t="s">
        <v>3</v>
      </c>
      <c r="L272" s="294"/>
      <c r="M272" s="295" t="s">
        <v>3</v>
      </c>
      <c r="N272" s="296" t="s">
        <v>46</v>
      </c>
      <c r="O272" s="297">
        <v>0</v>
      </c>
      <c r="P272" s="297">
        <f t="shared" si="81"/>
        <v>0</v>
      </c>
      <c r="Q272" s="297">
        <v>0</v>
      </c>
      <c r="R272" s="297">
        <f t="shared" si="82"/>
        <v>0</v>
      </c>
      <c r="S272" s="297">
        <v>0</v>
      </c>
      <c r="T272" s="297">
        <f t="shared" si="83"/>
        <v>0</v>
      </c>
      <c r="U272" s="298" t="s">
        <v>3</v>
      </c>
      <c r="V272" s="210"/>
      <c r="W272" s="210"/>
      <c r="X272" s="210"/>
      <c r="Y272" s="210"/>
      <c r="Z272" s="210"/>
      <c r="AA272" s="210"/>
      <c r="AB272" s="210"/>
      <c r="AC272" s="210"/>
      <c r="AD272" s="210"/>
      <c r="AE272" s="210"/>
      <c r="AR272" s="299" t="s">
        <v>126</v>
      </c>
      <c r="AT272" s="299" t="s">
        <v>118</v>
      </c>
      <c r="AU272" s="299" t="s">
        <v>83</v>
      </c>
      <c r="AY272" s="201" t="s">
        <v>121</v>
      </c>
      <c r="BE272" s="300">
        <f t="shared" si="84"/>
        <v>0</v>
      </c>
      <c r="BF272" s="300">
        <f t="shared" si="85"/>
        <v>0</v>
      </c>
      <c r="BG272" s="300">
        <f t="shared" si="86"/>
        <v>0</v>
      </c>
      <c r="BH272" s="300">
        <f t="shared" si="87"/>
        <v>0</v>
      </c>
      <c r="BI272" s="300">
        <f t="shared" si="88"/>
        <v>0</v>
      </c>
      <c r="BJ272" s="201" t="s">
        <v>9</v>
      </c>
      <c r="BK272" s="300">
        <f t="shared" si="89"/>
        <v>0</v>
      </c>
      <c r="BL272" s="201" t="s">
        <v>126</v>
      </c>
      <c r="BM272" s="299" t="s">
        <v>583</v>
      </c>
    </row>
    <row r="273" spans="1:65" s="213" customFormat="1" ht="13.9" customHeight="1">
      <c r="A273" s="210"/>
      <c r="B273" s="211"/>
      <c r="C273" s="288" t="s">
        <v>153</v>
      </c>
      <c r="D273" s="288" t="s">
        <v>118</v>
      </c>
      <c r="E273" s="289" t="s">
        <v>584</v>
      </c>
      <c r="F273" s="290" t="s">
        <v>585</v>
      </c>
      <c r="G273" s="291" t="s">
        <v>125</v>
      </c>
      <c r="H273" s="292">
        <v>1</v>
      </c>
      <c r="I273" s="301">
        <v>0</v>
      </c>
      <c r="J273" s="293">
        <f t="shared" si="80"/>
        <v>0</v>
      </c>
      <c r="K273" s="290" t="s">
        <v>3</v>
      </c>
      <c r="L273" s="294"/>
      <c r="M273" s="295" t="s">
        <v>3</v>
      </c>
      <c r="N273" s="296" t="s">
        <v>46</v>
      </c>
      <c r="O273" s="297">
        <v>0</v>
      </c>
      <c r="P273" s="297">
        <f t="shared" si="81"/>
        <v>0</v>
      </c>
      <c r="Q273" s="297">
        <v>0</v>
      </c>
      <c r="R273" s="297">
        <f t="shared" si="82"/>
        <v>0</v>
      </c>
      <c r="S273" s="297">
        <v>0</v>
      </c>
      <c r="T273" s="297">
        <f t="shared" si="83"/>
        <v>0</v>
      </c>
      <c r="U273" s="298" t="s">
        <v>3</v>
      </c>
      <c r="V273" s="210"/>
      <c r="W273" s="210"/>
      <c r="X273" s="210"/>
      <c r="Y273" s="210"/>
      <c r="Z273" s="210"/>
      <c r="AA273" s="210"/>
      <c r="AB273" s="210"/>
      <c r="AC273" s="210"/>
      <c r="AD273" s="210"/>
      <c r="AE273" s="210"/>
      <c r="AR273" s="299" t="s">
        <v>126</v>
      </c>
      <c r="AT273" s="299" t="s">
        <v>118</v>
      </c>
      <c r="AU273" s="299" t="s">
        <v>83</v>
      </c>
      <c r="AY273" s="201" t="s">
        <v>121</v>
      </c>
      <c r="BE273" s="300">
        <f t="shared" si="84"/>
        <v>0</v>
      </c>
      <c r="BF273" s="300">
        <f t="shared" si="85"/>
        <v>0</v>
      </c>
      <c r="BG273" s="300">
        <f t="shared" si="86"/>
        <v>0</v>
      </c>
      <c r="BH273" s="300">
        <f t="shared" si="87"/>
        <v>0</v>
      </c>
      <c r="BI273" s="300">
        <f t="shared" si="88"/>
        <v>0</v>
      </c>
      <c r="BJ273" s="201" t="s">
        <v>9</v>
      </c>
      <c r="BK273" s="300">
        <f t="shared" si="89"/>
        <v>0</v>
      </c>
      <c r="BL273" s="201" t="s">
        <v>126</v>
      </c>
      <c r="BM273" s="299" t="s">
        <v>586</v>
      </c>
    </row>
    <row r="274" spans="1:65" s="213" customFormat="1" ht="13.9" customHeight="1">
      <c r="A274" s="210"/>
      <c r="B274" s="211"/>
      <c r="C274" s="288" t="s">
        <v>171</v>
      </c>
      <c r="D274" s="288" t="s">
        <v>118</v>
      </c>
      <c r="E274" s="289" t="s">
        <v>587</v>
      </c>
      <c r="F274" s="290" t="s">
        <v>588</v>
      </c>
      <c r="G274" s="291" t="s">
        <v>152</v>
      </c>
      <c r="H274" s="292">
        <v>3</v>
      </c>
      <c r="I274" s="301">
        <v>0</v>
      </c>
      <c r="J274" s="293">
        <f t="shared" si="80"/>
        <v>0</v>
      </c>
      <c r="K274" s="290" t="s">
        <v>3</v>
      </c>
      <c r="L274" s="294"/>
      <c r="M274" s="295" t="s">
        <v>3</v>
      </c>
      <c r="N274" s="296" t="s">
        <v>46</v>
      </c>
      <c r="O274" s="297">
        <v>0</v>
      </c>
      <c r="P274" s="297">
        <f t="shared" si="81"/>
        <v>0</v>
      </c>
      <c r="Q274" s="297">
        <v>0</v>
      </c>
      <c r="R274" s="297">
        <f t="shared" si="82"/>
        <v>0</v>
      </c>
      <c r="S274" s="297">
        <v>0</v>
      </c>
      <c r="T274" s="297">
        <f t="shared" si="83"/>
        <v>0</v>
      </c>
      <c r="U274" s="298" t="s">
        <v>3</v>
      </c>
      <c r="V274" s="210"/>
      <c r="W274" s="210"/>
      <c r="X274" s="210"/>
      <c r="Y274" s="210"/>
      <c r="Z274" s="210"/>
      <c r="AA274" s="210"/>
      <c r="AB274" s="210"/>
      <c r="AC274" s="210"/>
      <c r="AD274" s="210"/>
      <c r="AE274" s="210"/>
      <c r="AR274" s="299" t="s">
        <v>126</v>
      </c>
      <c r="AT274" s="299" t="s">
        <v>118</v>
      </c>
      <c r="AU274" s="299" t="s">
        <v>83</v>
      </c>
      <c r="AY274" s="201" t="s">
        <v>121</v>
      </c>
      <c r="BE274" s="300">
        <f t="shared" si="84"/>
        <v>0</v>
      </c>
      <c r="BF274" s="300">
        <f t="shared" si="85"/>
        <v>0</v>
      </c>
      <c r="BG274" s="300">
        <f t="shared" si="86"/>
        <v>0</v>
      </c>
      <c r="BH274" s="300">
        <f t="shared" si="87"/>
        <v>0</v>
      </c>
      <c r="BI274" s="300">
        <f t="shared" si="88"/>
        <v>0</v>
      </c>
      <c r="BJ274" s="201" t="s">
        <v>9</v>
      </c>
      <c r="BK274" s="300">
        <f t="shared" si="89"/>
        <v>0</v>
      </c>
      <c r="BL274" s="201" t="s">
        <v>126</v>
      </c>
      <c r="BM274" s="299" t="s">
        <v>589</v>
      </c>
    </row>
    <row r="275" spans="1:65" s="213" customFormat="1" ht="13.9" customHeight="1">
      <c r="A275" s="210"/>
      <c r="B275" s="211"/>
      <c r="C275" s="288" t="s">
        <v>156</v>
      </c>
      <c r="D275" s="288" t="s">
        <v>118</v>
      </c>
      <c r="E275" s="289" t="s">
        <v>590</v>
      </c>
      <c r="F275" s="290" t="s">
        <v>591</v>
      </c>
      <c r="G275" s="291" t="s">
        <v>125</v>
      </c>
      <c r="H275" s="292">
        <v>22</v>
      </c>
      <c r="I275" s="301">
        <v>0</v>
      </c>
      <c r="J275" s="293">
        <f t="shared" si="80"/>
        <v>0</v>
      </c>
      <c r="K275" s="290" t="s">
        <v>3</v>
      </c>
      <c r="L275" s="294"/>
      <c r="M275" s="295" t="s">
        <v>3</v>
      </c>
      <c r="N275" s="296" t="s">
        <v>46</v>
      </c>
      <c r="O275" s="297">
        <v>0</v>
      </c>
      <c r="P275" s="297">
        <f t="shared" si="81"/>
        <v>0</v>
      </c>
      <c r="Q275" s="297">
        <v>0</v>
      </c>
      <c r="R275" s="297">
        <f t="shared" si="82"/>
        <v>0</v>
      </c>
      <c r="S275" s="297">
        <v>0</v>
      </c>
      <c r="T275" s="297">
        <f t="shared" si="83"/>
        <v>0</v>
      </c>
      <c r="U275" s="298" t="s">
        <v>3</v>
      </c>
      <c r="V275" s="210"/>
      <c r="W275" s="210"/>
      <c r="X275" s="210"/>
      <c r="Y275" s="210"/>
      <c r="Z275" s="210"/>
      <c r="AA275" s="210"/>
      <c r="AB275" s="210"/>
      <c r="AC275" s="210"/>
      <c r="AD275" s="210"/>
      <c r="AE275" s="210"/>
      <c r="AR275" s="299" t="s">
        <v>126</v>
      </c>
      <c r="AT275" s="299" t="s">
        <v>118</v>
      </c>
      <c r="AU275" s="299" t="s">
        <v>83</v>
      </c>
      <c r="AY275" s="201" t="s">
        <v>121</v>
      </c>
      <c r="BE275" s="300">
        <f t="shared" si="84"/>
        <v>0</v>
      </c>
      <c r="BF275" s="300">
        <f t="shared" si="85"/>
        <v>0</v>
      </c>
      <c r="BG275" s="300">
        <f t="shared" si="86"/>
        <v>0</v>
      </c>
      <c r="BH275" s="300">
        <f t="shared" si="87"/>
        <v>0</v>
      </c>
      <c r="BI275" s="300">
        <f t="shared" si="88"/>
        <v>0</v>
      </c>
      <c r="BJ275" s="201" t="s">
        <v>9</v>
      </c>
      <c r="BK275" s="300">
        <f t="shared" si="89"/>
        <v>0</v>
      </c>
      <c r="BL275" s="201" t="s">
        <v>126</v>
      </c>
      <c r="BM275" s="299" t="s">
        <v>592</v>
      </c>
    </row>
    <row r="276" spans="1:65" s="213" customFormat="1" ht="13.9" customHeight="1">
      <c r="A276" s="210"/>
      <c r="B276" s="211"/>
      <c r="C276" s="288" t="s">
        <v>178</v>
      </c>
      <c r="D276" s="288" t="s">
        <v>118</v>
      </c>
      <c r="E276" s="289" t="s">
        <v>593</v>
      </c>
      <c r="F276" s="290" t="s">
        <v>594</v>
      </c>
      <c r="G276" s="291" t="s">
        <v>125</v>
      </c>
      <c r="H276" s="292">
        <v>1</v>
      </c>
      <c r="I276" s="301">
        <v>0</v>
      </c>
      <c r="J276" s="293">
        <f t="shared" si="80"/>
        <v>0</v>
      </c>
      <c r="K276" s="290" t="s">
        <v>3</v>
      </c>
      <c r="L276" s="294"/>
      <c r="M276" s="295" t="s">
        <v>3</v>
      </c>
      <c r="N276" s="296" t="s">
        <v>46</v>
      </c>
      <c r="O276" s="297">
        <v>0</v>
      </c>
      <c r="P276" s="297">
        <f t="shared" si="81"/>
        <v>0</v>
      </c>
      <c r="Q276" s="297">
        <v>0</v>
      </c>
      <c r="R276" s="297">
        <f t="shared" si="82"/>
        <v>0</v>
      </c>
      <c r="S276" s="297">
        <v>0</v>
      </c>
      <c r="T276" s="297">
        <f t="shared" si="83"/>
        <v>0</v>
      </c>
      <c r="U276" s="298" t="s">
        <v>3</v>
      </c>
      <c r="V276" s="210"/>
      <c r="W276" s="210"/>
      <c r="X276" s="210"/>
      <c r="Y276" s="210"/>
      <c r="Z276" s="210"/>
      <c r="AA276" s="210"/>
      <c r="AB276" s="210"/>
      <c r="AC276" s="210"/>
      <c r="AD276" s="210"/>
      <c r="AE276" s="210"/>
      <c r="AR276" s="299" t="s">
        <v>126</v>
      </c>
      <c r="AT276" s="299" t="s">
        <v>118</v>
      </c>
      <c r="AU276" s="299" t="s">
        <v>83</v>
      </c>
      <c r="AY276" s="201" t="s">
        <v>121</v>
      </c>
      <c r="BE276" s="300">
        <f t="shared" si="84"/>
        <v>0</v>
      </c>
      <c r="BF276" s="300">
        <f t="shared" si="85"/>
        <v>0</v>
      </c>
      <c r="BG276" s="300">
        <f t="shared" si="86"/>
        <v>0</v>
      </c>
      <c r="BH276" s="300">
        <f t="shared" si="87"/>
        <v>0</v>
      </c>
      <c r="BI276" s="300">
        <f t="shared" si="88"/>
        <v>0</v>
      </c>
      <c r="BJ276" s="201" t="s">
        <v>9</v>
      </c>
      <c r="BK276" s="300">
        <f t="shared" si="89"/>
        <v>0</v>
      </c>
      <c r="BL276" s="201" t="s">
        <v>126</v>
      </c>
      <c r="BM276" s="299" t="s">
        <v>595</v>
      </c>
    </row>
    <row r="277" spans="1:65" s="213" customFormat="1" ht="13.9" customHeight="1">
      <c r="A277" s="210"/>
      <c r="B277" s="211"/>
      <c r="C277" s="288" t="s">
        <v>160</v>
      </c>
      <c r="D277" s="288" t="s">
        <v>118</v>
      </c>
      <c r="E277" s="289" t="s">
        <v>596</v>
      </c>
      <c r="F277" s="290" t="s">
        <v>597</v>
      </c>
      <c r="G277" s="291" t="s">
        <v>125</v>
      </c>
      <c r="H277" s="292">
        <v>1</v>
      </c>
      <c r="I277" s="301">
        <v>0</v>
      </c>
      <c r="J277" s="293">
        <f t="shared" si="80"/>
        <v>0</v>
      </c>
      <c r="K277" s="290" t="s">
        <v>3</v>
      </c>
      <c r="L277" s="294"/>
      <c r="M277" s="295" t="s">
        <v>3</v>
      </c>
      <c r="N277" s="296" t="s">
        <v>46</v>
      </c>
      <c r="O277" s="297">
        <v>0</v>
      </c>
      <c r="P277" s="297">
        <f t="shared" si="81"/>
        <v>0</v>
      </c>
      <c r="Q277" s="297">
        <v>0</v>
      </c>
      <c r="R277" s="297">
        <f t="shared" si="82"/>
        <v>0</v>
      </c>
      <c r="S277" s="297">
        <v>0</v>
      </c>
      <c r="T277" s="297">
        <f t="shared" si="83"/>
        <v>0</v>
      </c>
      <c r="U277" s="298" t="s">
        <v>3</v>
      </c>
      <c r="V277" s="210"/>
      <c r="W277" s="210"/>
      <c r="X277" s="210"/>
      <c r="Y277" s="210"/>
      <c r="Z277" s="210"/>
      <c r="AA277" s="210"/>
      <c r="AB277" s="210"/>
      <c r="AC277" s="210"/>
      <c r="AD277" s="210"/>
      <c r="AE277" s="210"/>
      <c r="AR277" s="299" t="s">
        <v>126</v>
      </c>
      <c r="AT277" s="299" t="s">
        <v>118</v>
      </c>
      <c r="AU277" s="299" t="s">
        <v>83</v>
      </c>
      <c r="AY277" s="201" t="s">
        <v>121</v>
      </c>
      <c r="BE277" s="300">
        <f t="shared" si="84"/>
        <v>0</v>
      </c>
      <c r="BF277" s="300">
        <f t="shared" si="85"/>
        <v>0</v>
      </c>
      <c r="BG277" s="300">
        <f t="shared" si="86"/>
        <v>0</v>
      </c>
      <c r="BH277" s="300">
        <f t="shared" si="87"/>
        <v>0</v>
      </c>
      <c r="BI277" s="300">
        <f t="shared" si="88"/>
        <v>0</v>
      </c>
      <c r="BJ277" s="201" t="s">
        <v>9</v>
      </c>
      <c r="BK277" s="300">
        <f t="shared" si="89"/>
        <v>0</v>
      </c>
      <c r="BL277" s="201" t="s">
        <v>126</v>
      </c>
      <c r="BM277" s="299" t="s">
        <v>598</v>
      </c>
    </row>
    <row r="278" spans="1:65" s="213" customFormat="1" ht="13.9" customHeight="1">
      <c r="A278" s="210"/>
      <c r="B278" s="211"/>
      <c r="C278" s="288" t="s">
        <v>10</v>
      </c>
      <c r="D278" s="288" t="s">
        <v>118</v>
      </c>
      <c r="E278" s="289" t="s">
        <v>599</v>
      </c>
      <c r="F278" s="290" t="s">
        <v>600</v>
      </c>
      <c r="G278" s="291" t="s">
        <v>125</v>
      </c>
      <c r="H278" s="292">
        <v>1</v>
      </c>
      <c r="I278" s="301">
        <v>0</v>
      </c>
      <c r="J278" s="293">
        <f t="shared" si="80"/>
        <v>0</v>
      </c>
      <c r="K278" s="290" t="s">
        <v>3</v>
      </c>
      <c r="L278" s="294"/>
      <c r="M278" s="295" t="s">
        <v>3</v>
      </c>
      <c r="N278" s="296" t="s">
        <v>46</v>
      </c>
      <c r="O278" s="297">
        <v>0</v>
      </c>
      <c r="P278" s="297">
        <f t="shared" si="81"/>
        <v>0</v>
      </c>
      <c r="Q278" s="297">
        <v>0</v>
      </c>
      <c r="R278" s="297">
        <f t="shared" si="82"/>
        <v>0</v>
      </c>
      <c r="S278" s="297">
        <v>0</v>
      </c>
      <c r="T278" s="297">
        <f t="shared" si="83"/>
        <v>0</v>
      </c>
      <c r="U278" s="298" t="s">
        <v>3</v>
      </c>
      <c r="V278" s="210"/>
      <c r="W278" s="210"/>
      <c r="X278" s="210"/>
      <c r="Y278" s="210"/>
      <c r="Z278" s="210"/>
      <c r="AA278" s="210"/>
      <c r="AB278" s="210"/>
      <c r="AC278" s="210"/>
      <c r="AD278" s="210"/>
      <c r="AE278" s="210"/>
      <c r="AR278" s="299" t="s">
        <v>126</v>
      </c>
      <c r="AT278" s="299" t="s">
        <v>118</v>
      </c>
      <c r="AU278" s="299" t="s">
        <v>83</v>
      </c>
      <c r="AY278" s="201" t="s">
        <v>121</v>
      </c>
      <c r="BE278" s="300">
        <f t="shared" si="84"/>
        <v>0</v>
      </c>
      <c r="BF278" s="300">
        <f t="shared" si="85"/>
        <v>0</v>
      </c>
      <c r="BG278" s="300">
        <f t="shared" si="86"/>
        <v>0</v>
      </c>
      <c r="BH278" s="300">
        <f t="shared" si="87"/>
        <v>0</v>
      </c>
      <c r="BI278" s="300">
        <f t="shared" si="88"/>
        <v>0</v>
      </c>
      <c r="BJ278" s="201" t="s">
        <v>9</v>
      </c>
      <c r="BK278" s="300">
        <f t="shared" si="89"/>
        <v>0</v>
      </c>
      <c r="BL278" s="201" t="s">
        <v>126</v>
      </c>
      <c r="BM278" s="299" t="s">
        <v>601</v>
      </c>
    </row>
    <row r="279" spans="1:65" s="213" customFormat="1" ht="13.9" customHeight="1">
      <c r="A279" s="210"/>
      <c r="B279" s="211"/>
      <c r="C279" s="288" t="s">
        <v>163</v>
      </c>
      <c r="D279" s="288" t="s">
        <v>118</v>
      </c>
      <c r="E279" s="289" t="s">
        <v>602</v>
      </c>
      <c r="F279" s="290" t="s">
        <v>603</v>
      </c>
      <c r="G279" s="291" t="s">
        <v>125</v>
      </c>
      <c r="H279" s="292">
        <v>19</v>
      </c>
      <c r="I279" s="301">
        <v>0</v>
      </c>
      <c r="J279" s="293">
        <f t="shared" si="80"/>
        <v>0</v>
      </c>
      <c r="K279" s="290" t="s">
        <v>3</v>
      </c>
      <c r="L279" s="294"/>
      <c r="M279" s="295" t="s">
        <v>3</v>
      </c>
      <c r="N279" s="296" t="s">
        <v>46</v>
      </c>
      <c r="O279" s="297">
        <v>0</v>
      </c>
      <c r="P279" s="297">
        <f t="shared" si="81"/>
        <v>0</v>
      </c>
      <c r="Q279" s="297">
        <v>0</v>
      </c>
      <c r="R279" s="297">
        <f t="shared" si="82"/>
        <v>0</v>
      </c>
      <c r="S279" s="297">
        <v>0</v>
      </c>
      <c r="T279" s="297">
        <f t="shared" si="83"/>
        <v>0</v>
      </c>
      <c r="U279" s="298" t="s">
        <v>3</v>
      </c>
      <c r="V279" s="210"/>
      <c r="W279" s="210"/>
      <c r="X279" s="210"/>
      <c r="Y279" s="210"/>
      <c r="Z279" s="210"/>
      <c r="AA279" s="210"/>
      <c r="AB279" s="210"/>
      <c r="AC279" s="210"/>
      <c r="AD279" s="210"/>
      <c r="AE279" s="210"/>
      <c r="AR279" s="299" t="s">
        <v>126</v>
      </c>
      <c r="AT279" s="299" t="s">
        <v>118</v>
      </c>
      <c r="AU279" s="299" t="s">
        <v>83</v>
      </c>
      <c r="AY279" s="201" t="s">
        <v>121</v>
      </c>
      <c r="BE279" s="300">
        <f t="shared" si="84"/>
        <v>0</v>
      </c>
      <c r="BF279" s="300">
        <f t="shared" si="85"/>
        <v>0</v>
      </c>
      <c r="BG279" s="300">
        <f t="shared" si="86"/>
        <v>0</v>
      </c>
      <c r="BH279" s="300">
        <f t="shared" si="87"/>
        <v>0</v>
      </c>
      <c r="BI279" s="300">
        <f t="shared" si="88"/>
        <v>0</v>
      </c>
      <c r="BJ279" s="201" t="s">
        <v>9</v>
      </c>
      <c r="BK279" s="300">
        <f t="shared" si="89"/>
        <v>0</v>
      </c>
      <c r="BL279" s="201" t="s">
        <v>126</v>
      </c>
      <c r="BM279" s="299" t="s">
        <v>604</v>
      </c>
    </row>
    <row r="280" spans="1:65" s="213" customFormat="1" ht="13.9" customHeight="1">
      <c r="A280" s="210"/>
      <c r="B280" s="211"/>
      <c r="C280" s="288" t="s">
        <v>191</v>
      </c>
      <c r="D280" s="288" t="s">
        <v>118</v>
      </c>
      <c r="E280" s="289" t="s">
        <v>605</v>
      </c>
      <c r="F280" s="290" t="s">
        <v>606</v>
      </c>
      <c r="G280" s="291" t="s">
        <v>125</v>
      </c>
      <c r="H280" s="292">
        <v>2</v>
      </c>
      <c r="I280" s="301">
        <v>0</v>
      </c>
      <c r="J280" s="293">
        <f t="shared" si="80"/>
        <v>0</v>
      </c>
      <c r="K280" s="290" t="s">
        <v>3</v>
      </c>
      <c r="L280" s="294"/>
      <c r="M280" s="295" t="s">
        <v>3</v>
      </c>
      <c r="N280" s="296" t="s">
        <v>46</v>
      </c>
      <c r="O280" s="297">
        <v>0</v>
      </c>
      <c r="P280" s="297">
        <f t="shared" si="81"/>
        <v>0</v>
      </c>
      <c r="Q280" s="297">
        <v>0</v>
      </c>
      <c r="R280" s="297">
        <f t="shared" si="82"/>
        <v>0</v>
      </c>
      <c r="S280" s="297">
        <v>0</v>
      </c>
      <c r="T280" s="297">
        <f t="shared" si="83"/>
        <v>0</v>
      </c>
      <c r="U280" s="298" t="s">
        <v>3</v>
      </c>
      <c r="V280" s="210"/>
      <c r="W280" s="210"/>
      <c r="X280" s="210"/>
      <c r="Y280" s="210"/>
      <c r="Z280" s="210"/>
      <c r="AA280" s="210"/>
      <c r="AB280" s="210"/>
      <c r="AC280" s="210"/>
      <c r="AD280" s="210"/>
      <c r="AE280" s="210"/>
      <c r="AR280" s="299" t="s">
        <v>126</v>
      </c>
      <c r="AT280" s="299" t="s">
        <v>118</v>
      </c>
      <c r="AU280" s="299" t="s">
        <v>83</v>
      </c>
      <c r="AY280" s="201" t="s">
        <v>121</v>
      </c>
      <c r="BE280" s="300">
        <f t="shared" si="84"/>
        <v>0</v>
      </c>
      <c r="BF280" s="300">
        <f t="shared" si="85"/>
        <v>0</v>
      </c>
      <c r="BG280" s="300">
        <f t="shared" si="86"/>
        <v>0</v>
      </c>
      <c r="BH280" s="300">
        <f t="shared" si="87"/>
        <v>0</v>
      </c>
      <c r="BI280" s="300">
        <f t="shared" si="88"/>
        <v>0</v>
      </c>
      <c r="BJ280" s="201" t="s">
        <v>9</v>
      </c>
      <c r="BK280" s="300">
        <f t="shared" si="89"/>
        <v>0</v>
      </c>
      <c r="BL280" s="201" t="s">
        <v>126</v>
      </c>
      <c r="BM280" s="299" t="s">
        <v>607</v>
      </c>
    </row>
    <row r="281" spans="1:65" s="213" customFormat="1" ht="13.9" customHeight="1">
      <c r="A281" s="210"/>
      <c r="B281" s="211"/>
      <c r="C281" s="288" t="s">
        <v>167</v>
      </c>
      <c r="D281" s="288" t="s">
        <v>118</v>
      </c>
      <c r="E281" s="289" t="s">
        <v>608</v>
      </c>
      <c r="F281" s="290" t="s">
        <v>609</v>
      </c>
      <c r="G281" s="291" t="s">
        <v>125</v>
      </c>
      <c r="H281" s="292">
        <v>2</v>
      </c>
      <c r="I281" s="301">
        <v>0</v>
      </c>
      <c r="J281" s="293">
        <f t="shared" si="80"/>
        <v>0</v>
      </c>
      <c r="K281" s="290" t="s">
        <v>3</v>
      </c>
      <c r="L281" s="294"/>
      <c r="M281" s="295" t="s">
        <v>3</v>
      </c>
      <c r="N281" s="296" t="s">
        <v>46</v>
      </c>
      <c r="O281" s="297">
        <v>0</v>
      </c>
      <c r="P281" s="297">
        <f t="shared" si="81"/>
        <v>0</v>
      </c>
      <c r="Q281" s="297">
        <v>0</v>
      </c>
      <c r="R281" s="297">
        <f t="shared" si="82"/>
        <v>0</v>
      </c>
      <c r="S281" s="297">
        <v>0</v>
      </c>
      <c r="T281" s="297">
        <f t="shared" si="83"/>
        <v>0</v>
      </c>
      <c r="U281" s="298" t="s">
        <v>3</v>
      </c>
      <c r="V281" s="210"/>
      <c r="W281" s="210"/>
      <c r="X281" s="210"/>
      <c r="Y281" s="210"/>
      <c r="Z281" s="210"/>
      <c r="AA281" s="210"/>
      <c r="AB281" s="210"/>
      <c r="AC281" s="210"/>
      <c r="AD281" s="210"/>
      <c r="AE281" s="210"/>
      <c r="AR281" s="299" t="s">
        <v>126</v>
      </c>
      <c r="AT281" s="299" t="s">
        <v>118</v>
      </c>
      <c r="AU281" s="299" t="s">
        <v>83</v>
      </c>
      <c r="AY281" s="201" t="s">
        <v>121</v>
      </c>
      <c r="BE281" s="300">
        <f t="shared" si="84"/>
        <v>0</v>
      </c>
      <c r="BF281" s="300">
        <f t="shared" si="85"/>
        <v>0</v>
      </c>
      <c r="BG281" s="300">
        <f t="shared" si="86"/>
        <v>0</v>
      </c>
      <c r="BH281" s="300">
        <f t="shared" si="87"/>
        <v>0</v>
      </c>
      <c r="BI281" s="300">
        <f t="shared" si="88"/>
        <v>0</v>
      </c>
      <c r="BJ281" s="201" t="s">
        <v>9</v>
      </c>
      <c r="BK281" s="300">
        <f t="shared" si="89"/>
        <v>0</v>
      </c>
      <c r="BL281" s="201" t="s">
        <v>126</v>
      </c>
      <c r="BM281" s="299" t="s">
        <v>610</v>
      </c>
    </row>
    <row r="282" spans="1:65" s="213" customFormat="1" ht="13.9" customHeight="1">
      <c r="A282" s="210"/>
      <c r="B282" s="211"/>
      <c r="C282" s="288" t="s">
        <v>198</v>
      </c>
      <c r="D282" s="288" t="s">
        <v>118</v>
      </c>
      <c r="E282" s="289" t="s">
        <v>611</v>
      </c>
      <c r="F282" s="290" t="s">
        <v>612</v>
      </c>
      <c r="G282" s="291" t="s">
        <v>125</v>
      </c>
      <c r="H282" s="292">
        <v>1</v>
      </c>
      <c r="I282" s="301">
        <v>0</v>
      </c>
      <c r="J282" s="293">
        <f t="shared" si="80"/>
        <v>0</v>
      </c>
      <c r="K282" s="290" t="s">
        <v>3</v>
      </c>
      <c r="L282" s="294"/>
      <c r="M282" s="295" t="s">
        <v>3</v>
      </c>
      <c r="N282" s="296" t="s">
        <v>46</v>
      </c>
      <c r="O282" s="297">
        <v>0</v>
      </c>
      <c r="P282" s="297">
        <f t="shared" si="81"/>
        <v>0</v>
      </c>
      <c r="Q282" s="297">
        <v>0</v>
      </c>
      <c r="R282" s="297">
        <f t="shared" si="82"/>
        <v>0</v>
      </c>
      <c r="S282" s="297">
        <v>0</v>
      </c>
      <c r="T282" s="297">
        <f t="shared" si="83"/>
        <v>0</v>
      </c>
      <c r="U282" s="298" t="s">
        <v>3</v>
      </c>
      <c r="V282" s="210"/>
      <c r="W282" s="210"/>
      <c r="X282" s="210"/>
      <c r="Y282" s="210"/>
      <c r="Z282" s="210"/>
      <c r="AA282" s="210"/>
      <c r="AB282" s="210"/>
      <c r="AC282" s="210"/>
      <c r="AD282" s="210"/>
      <c r="AE282" s="210"/>
      <c r="AR282" s="299" t="s">
        <v>126</v>
      </c>
      <c r="AT282" s="299" t="s">
        <v>118</v>
      </c>
      <c r="AU282" s="299" t="s">
        <v>83</v>
      </c>
      <c r="AY282" s="201" t="s">
        <v>121</v>
      </c>
      <c r="BE282" s="300">
        <f t="shared" si="84"/>
        <v>0</v>
      </c>
      <c r="BF282" s="300">
        <f t="shared" si="85"/>
        <v>0</v>
      </c>
      <c r="BG282" s="300">
        <f t="shared" si="86"/>
        <v>0</v>
      </c>
      <c r="BH282" s="300">
        <f t="shared" si="87"/>
        <v>0</v>
      </c>
      <c r="BI282" s="300">
        <f t="shared" si="88"/>
        <v>0</v>
      </c>
      <c r="BJ282" s="201" t="s">
        <v>9</v>
      </c>
      <c r="BK282" s="300">
        <f t="shared" si="89"/>
        <v>0</v>
      </c>
      <c r="BL282" s="201" t="s">
        <v>126</v>
      </c>
      <c r="BM282" s="299" t="s">
        <v>613</v>
      </c>
    </row>
    <row r="283" spans="1:65" s="213" customFormat="1" ht="13.9" customHeight="1">
      <c r="A283" s="210"/>
      <c r="B283" s="211"/>
      <c r="C283" s="288" t="s">
        <v>170</v>
      </c>
      <c r="D283" s="288" t="s">
        <v>118</v>
      </c>
      <c r="E283" s="289" t="s">
        <v>614</v>
      </c>
      <c r="F283" s="290" t="s">
        <v>615</v>
      </c>
      <c r="G283" s="291" t="s">
        <v>125</v>
      </c>
      <c r="H283" s="292">
        <v>1</v>
      </c>
      <c r="I283" s="301">
        <v>0</v>
      </c>
      <c r="J283" s="293">
        <f t="shared" si="80"/>
        <v>0</v>
      </c>
      <c r="K283" s="290" t="s">
        <v>3</v>
      </c>
      <c r="L283" s="294"/>
      <c r="M283" s="295" t="s">
        <v>3</v>
      </c>
      <c r="N283" s="296" t="s">
        <v>46</v>
      </c>
      <c r="O283" s="297">
        <v>0</v>
      </c>
      <c r="P283" s="297">
        <f t="shared" si="81"/>
        <v>0</v>
      </c>
      <c r="Q283" s="297">
        <v>0</v>
      </c>
      <c r="R283" s="297">
        <f t="shared" si="82"/>
        <v>0</v>
      </c>
      <c r="S283" s="297">
        <v>0</v>
      </c>
      <c r="T283" s="297">
        <f t="shared" si="83"/>
        <v>0</v>
      </c>
      <c r="U283" s="298" t="s">
        <v>3</v>
      </c>
      <c r="V283" s="210"/>
      <c r="W283" s="210"/>
      <c r="X283" s="210"/>
      <c r="Y283" s="210"/>
      <c r="Z283" s="210"/>
      <c r="AA283" s="210"/>
      <c r="AB283" s="210"/>
      <c r="AC283" s="210"/>
      <c r="AD283" s="210"/>
      <c r="AE283" s="210"/>
      <c r="AR283" s="299" t="s">
        <v>126</v>
      </c>
      <c r="AT283" s="299" t="s">
        <v>118</v>
      </c>
      <c r="AU283" s="299" t="s">
        <v>83</v>
      </c>
      <c r="AY283" s="201" t="s">
        <v>121</v>
      </c>
      <c r="BE283" s="300">
        <f t="shared" si="84"/>
        <v>0</v>
      </c>
      <c r="BF283" s="300">
        <f t="shared" si="85"/>
        <v>0</v>
      </c>
      <c r="BG283" s="300">
        <f t="shared" si="86"/>
        <v>0</v>
      </c>
      <c r="BH283" s="300">
        <f t="shared" si="87"/>
        <v>0</v>
      </c>
      <c r="BI283" s="300">
        <f t="shared" si="88"/>
        <v>0</v>
      </c>
      <c r="BJ283" s="201" t="s">
        <v>9</v>
      </c>
      <c r="BK283" s="300">
        <f t="shared" si="89"/>
        <v>0</v>
      </c>
      <c r="BL283" s="201" t="s">
        <v>126</v>
      </c>
      <c r="BM283" s="299" t="s">
        <v>616</v>
      </c>
    </row>
    <row r="284" spans="1:65" s="213" customFormat="1" ht="13.9" customHeight="1">
      <c r="A284" s="210"/>
      <c r="B284" s="211"/>
      <c r="C284" s="302" t="s">
        <v>377</v>
      </c>
      <c r="D284" s="302" t="s">
        <v>137</v>
      </c>
      <c r="E284" s="303" t="s">
        <v>617</v>
      </c>
      <c r="F284" s="304" t="s">
        <v>618</v>
      </c>
      <c r="G284" s="305" t="s">
        <v>333</v>
      </c>
      <c r="H284" s="309">
        <v>1</v>
      </c>
      <c r="I284" s="310">
        <v>0</v>
      </c>
      <c r="J284" s="306">
        <f t="shared" si="80"/>
        <v>0</v>
      </c>
      <c r="K284" s="304" t="s">
        <v>3</v>
      </c>
      <c r="L284" s="211"/>
      <c r="M284" s="307" t="s">
        <v>3</v>
      </c>
      <c r="N284" s="308" t="s">
        <v>46</v>
      </c>
      <c r="O284" s="297">
        <v>0</v>
      </c>
      <c r="P284" s="297">
        <f t="shared" si="81"/>
        <v>0</v>
      </c>
      <c r="Q284" s="297">
        <v>0</v>
      </c>
      <c r="R284" s="297">
        <f t="shared" si="82"/>
        <v>0</v>
      </c>
      <c r="S284" s="297">
        <v>0</v>
      </c>
      <c r="T284" s="297">
        <f t="shared" si="83"/>
        <v>0</v>
      </c>
      <c r="U284" s="298" t="s">
        <v>3</v>
      </c>
      <c r="V284" s="210"/>
      <c r="W284" s="210"/>
      <c r="X284" s="210"/>
      <c r="Y284" s="210"/>
      <c r="Z284" s="210"/>
      <c r="AA284" s="210"/>
      <c r="AB284" s="210"/>
      <c r="AC284" s="210"/>
      <c r="AD284" s="210"/>
      <c r="AE284" s="210"/>
      <c r="AR284" s="299" t="s">
        <v>141</v>
      </c>
      <c r="AT284" s="299" t="s">
        <v>137</v>
      </c>
      <c r="AU284" s="299" t="s">
        <v>83</v>
      </c>
      <c r="AY284" s="201" t="s">
        <v>121</v>
      </c>
      <c r="BE284" s="300">
        <f t="shared" si="84"/>
        <v>0</v>
      </c>
      <c r="BF284" s="300">
        <f t="shared" si="85"/>
        <v>0</v>
      </c>
      <c r="BG284" s="300">
        <f t="shared" si="86"/>
        <v>0</v>
      </c>
      <c r="BH284" s="300">
        <f t="shared" si="87"/>
        <v>0</v>
      </c>
      <c r="BI284" s="300">
        <f t="shared" si="88"/>
        <v>0</v>
      </c>
      <c r="BJ284" s="201" t="s">
        <v>9</v>
      </c>
      <c r="BK284" s="300">
        <f t="shared" si="89"/>
        <v>0</v>
      </c>
      <c r="BL284" s="201" t="s">
        <v>141</v>
      </c>
      <c r="BM284" s="299" t="s">
        <v>619</v>
      </c>
    </row>
    <row r="285" spans="1:65" s="275" customFormat="1" ht="22.9" customHeight="1">
      <c r="B285" s="276"/>
      <c r="D285" s="277" t="s">
        <v>74</v>
      </c>
      <c r="E285" s="286" t="s">
        <v>620</v>
      </c>
      <c r="F285" s="286" t="s">
        <v>621</v>
      </c>
      <c r="J285" s="287">
        <f>BK285</f>
        <v>0</v>
      </c>
      <c r="L285" s="276"/>
      <c r="M285" s="280"/>
      <c r="N285" s="281"/>
      <c r="O285" s="281"/>
      <c r="P285" s="282">
        <f>SUM(P286:P313)</f>
        <v>0</v>
      </c>
      <c r="Q285" s="281"/>
      <c r="R285" s="282">
        <f>SUM(R286:R313)</f>
        <v>0</v>
      </c>
      <c r="S285" s="281"/>
      <c r="T285" s="282">
        <f>SUM(T286:T313)</f>
        <v>0</v>
      </c>
      <c r="U285" s="283"/>
      <c r="AR285" s="277" t="s">
        <v>120</v>
      </c>
      <c r="AT285" s="284" t="s">
        <v>74</v>
      </c>
      <c r="AU285" s="284" t="s">
        <v>9</v>
      </c>
      <c r="AY285" s="277" t="s">
        <v>121</v>
      </c>
      <c r="BK285" s="285">
        <f>SUM(BK286:BK313)</f>
        <v>0</v>
      </c>
    </row>
    <row r="286" spans="1:65" s="213" customFormat="1" ht="13.9" customHeight="1">
      <c r="A286" s="210"/>
      <c r="B286" s="211"/>
      <c r="C286" s="288" t="s">
        <v>9</v>
      </c>
      <c r="D286" s="288" t="s">
        <v>118</v>
      </c>
      <c r="E286" s="289" t="s">
        <v>563</v>
      </c>
      <c r="F286" s="290" t="s">
        <v>564</v>
      </c>
      <c r="G286" s="291" t="s">
        <v>152</v>
      </c>
      <c r="H286" s="292">
        <v>20</v>
      </c>
      <c r="I286" s="301">
        <v>0</v>
      </c>
      <c r="J286" s="293">
        <f t="shared" ref="J286:J313" si="90">ROUND(I286*H286,0)</f>
        <v>0</v>
      </c>
      <c r="K286" s="290" t="s">
        <v>3</v>
      </c>
      <c r="L286" s="294"/>
      <c r="M286" s="295" t="s">
        <v>3</v>
      </c>
      <c r="N286" s="296" t="s">
        <v>46</v>
      </c>
      <c r="O286" s="297">
        <v>0</v>
      </c>
      <c r="P286" s="297">
        <f t="shared" ref="P286:P313" si="91">O286*H286</f>
        <v>0</v>
      </c>
      <c r="Q286" s="297">
        <v>0</v>
      </c>
      <c r="R286" s="297">
        <f t="shared" ref="R286:R313" si="92">Q286*H286</f>
        <v>0</v>
      </c>
      <c r="S286" s="297">
        <v>0</v>
      </c>
      <c r="T286" s="297">
        <f t="shared" ref="T286:T313" si="93">S286*H286</f>
        <v>0</v>
      </c>
      <c r="U286" s="298" t="s">
        <v>3</v>
      </c>
      <c r="V286" s="210"/>
      <c r="W286" s="210"/>
      <c r="X286" s="210"/>
      <c r="Y286" s="210"/>
      <c r="Z286" s="210"/>
      <c r="AA286" s="210"/>
      <c r="AB286" s="210"/>
      <c r="AC286" s="210"/>
      <c r="AD286" s="210"/>
      <c r="AE286" s="210"/>
      <c r="AR286" s="299" t="s">
        <v>126</v>
      </c>
      <c r="AT286" s="299" t="s">
        <v>118</v>
      </c>
      <c r="AU286" s="299" t="s">
        <v>83</v>
      </c>
      <c r="AY286" s="201" t="s">
        <v>121</v>
      </c>
      <c r="BE286" s="300">
        <f t="shared" ref="BE286:BE313" si="94">IF(N286="základní",J286,0)</f>
        <v>0</v>
      </c>
      <c r="BF286" s="300">
        <f t="shared" ref="BF286:BF313" si="95">IF(N286="snížená",J286,0)</f>
        <v>0</v>
      </c>
      <c r="BG286" s="300">
        <f t="shared" ref="BG286:BG313" si="96">IF(N286="zákl. přenesená",J286,0)</f>
        <v>0</v>
      </c>
      <c r="BH286" s="300">
        <f t="shared" ref="BH286:BH313" si="97">IF(N286="sníž. přenesená",J286,0)</f>
        <v>0</v>
      </c>
      <c r="BI286" s="300">
        <f t="shared" ref="BI286:BI313" si="98">IF(N286="nulová",J286,0)</f>
        <v>0</v>
      </c>
      <c r="BJ286" s="201" t="s">
        <v>9</v>
      </c>
      <c r="BK286" s="300">
        <f t="shared" ref="BK286:BK313" si="99">ROUND(I286*H286,0)</f>
        <v>0</v>
      </c>
      <c r="BL286" s="201" t="s">
        <v>126</v>
      </c>
      <c r="BM286" s="299" t="s">
        <v>622</v>
      </c>
    </row>
    <row r="287" spans="1:65" s="213" customFormat="1" ht="13.9" customHeight="1">
      <c r="A287" s="210"/>
      <c r="B287" s="211"/>
      <c r="C287" s="288" t="s">
        <v>83</v>
      </c>
      <c r="D287" s="288" t="s">
        <v>118</v>
      </c>
      <c r="E287" s="289" t="s">
        <v>569</v>
      </c>
      <c r="F287" s="290" t="s">
        <v>570</v>
      </c>
      <c r="G287" s="291" t="s">
        <v>152</v>
      </c>
      <c r="H287" s="292">
        <v>5</v>
      </c>
      <c r="I287" s="301">
        <v>0</v>
      </c>
      <c r="J287" s="293">
        <f t="shared" si="90"/>
        <v>0</v>
      </c>
      <c r="K287" s="290" t="s">
        <v>3</v>
      </c>
      <c r="L287" s="294"/>
      <c r="M287" s="295" t="s">
        <v>3</v>
      </c>
      <c r="N287" s="296" t="s">
        <v>46</v>
      </c>
      <c r="O287" s="297">
        <v>0</v>
      </c>
      <c r="P287" s="297">
        <f t="shared" si="91"/>
        <v>0</v>
      </c>
      <c r="Q287" s="297">
        <v>0</v>
      </c>
      <c r="R287" s="297">
        <f t="shared" si="92"/>
        <v>0</v>
      </c>
      <c r="S287" s="297">
        <v>0</v>
      </c>
      <c r="T287" s="297">
        <f t="shared" si="93"/>
        <v>0</v>
      </c>
      <c r="U287" s="298" t="s">
        <v>3</v>
      </c>
      <c r="V287" s="210"/>
      <c r="W287" s="210"/>
      <c r="X287" s="210"/>
      <c r="Y287" s="210"/>
      <c r="Z287" s="210"/>
      <c r="AA287" s="210"/>
      <c r="AB287" s="210"/>
      <c r="AC287" s="210"/>
      <c r="AD287" s="210"/>
      <c r="AE287" s="210"/>
      <c r="AR287" s="299" t="s">
        <v>126</v>
      </c>
      <c r="AT287" s="299" t="s">
        <v>118</v>
      </c>
      <c r="AU287" s="299" t="s">
        <v>83</v>
      </c>
      <c r="AY287" s="201" t="s">
        <v>121</v>
      </c>
      <c r="BE287" s="300">
        <f t="shared" si="94"/>
        <v>0</v>
      </c>
      <c r="BF287" s="300">
        <f t="shared" si="95"/>
        <v>0</v>
      </c>
      <c r="BG287" s="300">
        <f t="shared" si="96"/>
        <v>0</v>
      </c>
      <c r="BH287" s="300">
        <f t="shared" si="97"/>
        <v>0</v>
      </c>
      <c r="BI287" s="300">
        <f t="shared" si="98"/>
        <v>0</v>
      </c>
      <c r="BJ287" s="201" t="s">
        <v>9</v>
      </c>
      <c r="BK287" s="300">
        <f t="shared" si="99"/>
        <v>0</v>
      </c>
      <c r="BL287" s="201" t="s">
        <v>126</v>
      </c>
      <c r="BM287" s="299" t="s">
        <v>623</v>
      </c>
    </row>
    <row r="288" spans="1:65" s="213" customFormat="1" ht="13.9" customHeight="1">
      <c r="A288" s="210"/>
      <c r="B288" s="211"/>
      <c r="C288" s="288" t="s">
        <v>120</v>
      </c>
      <c r="D288" s="288" t="s">
        <v>118</v>
      </c>
      <c r="E288" s="289" t="s">
        <v>624</v>
      </c>
      <c r="F288" s="290" t="s">
        <v>625</v>
      </c>
      <c r="G288" s="291" t="s">
        <v>152</v>
      </c>
      <c r="H288" s="292">
        <v>20</v>
      </c>
      <c r="I288" s="301">
        <v>0</v>
      </c>
      <c r="J288" s="293">
        <f t="shared" si="90"/>
        <v>0</v>
      </c>
      <c r="K288" s="290" t="s">
        <v>3</v>
      </c>
      <c r="L288" s="294"/>
      <c r="M288" s="295" t="s">
        <v>3</v>
      </c>
      <c r="N288" s="296" t="s">
        <v>46</v>
      </c>
      <c r="O288" s="297">
        <v>0</v>
      </c>
      <c r="P288" s="297">
        <f t="shared" si="91"/>
        <v>0</v>
      </c>
      <c r="Q288" s="297">
        <v>0</v>
      </c>
      <c r="R288" s="297">
        <f t="shared" si="92"/>
        <v>0</v>
      </c>
      <c r="S288" s="297">
        <v>0</v>
      </c>
      <c r="T288" s="297">
        <f t="shared" si="93"/>
        <v>0</v>
      </c>
      <c r="U288" s="298" t="s">
        <v>3</v>
      </c>
      <c r="V288" s="210"/>
      <c r="W288" s="210"/>
      <c r="X288" s="210"/>
      <c r="Y288" s="210"/>
      <c r="Z288" s="210"/>
      <c r="AA288" s="210"/>
      <c r="AB288" s="210"/>
      <c r="AC288" s="210"/>
      <c r="AD288" s="210"/>
      <c r="AE288" s="210"/>
      <c r="AR288" s="299" t="s">
        <v>126</v>
      </c>
      <c r="AT288" s="299" t="s">
        <v>118</v>
      </c>
      <c r="AU288" s="299" t="s">
        <v>83</v>
      </c>
      <c r="AY288" s="201" t="s">
        <v>121</v>
      </c>
      <c r="BE288" s="300">
        <f t="shared" si="94"/>
        <v>0</v>
      </c>
      <c r="BF288" s="300">
        <f t="shared" si="95"/>
        <v>0</v>
      </c>
      <c r="BG288" s="300">
        <f t="shared" si="96"/>
        <v>0</v>
      </c>
      <c r="BH288" s="300">
        <f t="shared" si="97"/>
        <v>0</v>
      </c>
      <c r="BI288" s="300">
        <f t="shared" si="98"/>
        <v>0</v>
      </c>
      <c r="BJ288" s="201" t="s">
        <v>9</v>
      </c>
      <c r="BK288" s="300">
        <f t="shared" si="99"/>
        <v>0</v>
      </c>
      <c r="BL288" s="201" t="s">
        <v>126</v>
      </c>
      <c r="BM288" s="299" t="s">
        <v>626</v>
      </c>
    </row>
    <row r="289" spans="1:65" s="213" customFormat="1" ht="13.9" customHeight="1">
      <c r="A289" s="210"/>
      <c r="B289" s="211"/>
      <c r="C289" s="288" t="s">
        <v>129</v>
      </c>
      <c r="D289" s="288" t="s">
        <v>118</v>
      </c>
      <c r="E289" s="289" t="s">
        <v>575</v>
      </c>
      <c r="F289" s="290" t="s">
        <v>576</v>
      </c>
      <c r="G289" s="291" t="s">
        <v>125</v>
      </c>
      <c r="H289" s="292">
        <v>1</v>
      </c>
      <c r="I289" s="301">
        <v>0</v>
      </c>
      <c r="J289" s="293">
        <f t="shared" si="90"/>
        <v>0</v>
      </c>
      <c r="K289" s="290" t="s">
        <v>3</v>
      </c>
      <c r="L289" s="294"/>
      <c r="M289" s="295" t="s">
        <v>3</v>
      </c>
      <c r="N289" s="296" t="s">
        <v>46</v>
      </c>
      <c r="O289" s="297">
        <v>0</v>
      </c>
      <c r="P289" s="297">
        <f t="shared" si="91"/>
        <v>0</v>
      </c>
      <c r="Q289" s="297">
        <v>0</v>
      </c>
      <c r="R289" s="297">
        <f t="shared" si="92"/>
        <v>0</v>
      </c>
      <c r="S289" s="297">
        <v>0</v>
      </c>
      <c r="T289" s="297">
        <f t="shared" si="93"/>
        <v>0</v>
      </c>
      <c r="U289" s="298" t="s">
        <v>3</v>
      </c>
      <c r="V289" s="210"/>
      <c r="W289" s="210"/>
      <c r="X289" s="210"/>
      <c r="Y289" s="210"/>
      <c r="Z289" s="210"/>
      <c r="AA289" s="210"/>
      <c r="AB289" s="210"/>
      <c r="AC289" s="210"/>
      <c r="AD289" s="210"/>
      <c r="AE289" s="210"/>
      <c r="AR289" s="299" t="s">
        <v>126</v>
      </c>
      <c r="AT289" s="299" t="s">
        <v>118</v>
      </c>
      <c r="AU289" s="299" t="s">
        <v>83</v>
      </c>
      <c r="AY289" s="201" t="s">
        <v>121</v>
      </c>
      <c r="BE289" s="300">
        <f t="shared" si="94"/>
        <v>0</v>
      </c>
      <c r="BF289" s="300">
        <f t="shared" si="95"/>
        <v>0</v>
      </c>
      <c r="BG289" s="300">
        <f t="shared" si="96"/>
        <v>0</v>
      </c>
      <c r="BH289" s="300">
        <f t="shared" si="97"/>
        <v>0</v>
      </c>
      <c r="BI289" s="300">
        <f t="shared" si="98"/>
        <v>0</v>
      </c>
      <c r="BJ289" s="201" t="s">
        <v>9</v>
      </c>
      <c r="BK289" s="300">
        <f t="shared" si="99"/>
        <v>0</v>
      </c>
      <c r="BL289" s="201" t="s">
        <v>126</v>
      </c>
      <c r="BM289" s="299" t="s">
        <v>627</v>
      </c>
    </row>
    <row r="290" spans="1:65" s="213" customFormat="1" ht="13.9" customHeight="1">
      <c r="A290" s="210"/>
      <c r="B290" s="211"/>
      <c r="C290" s="288" t="s">
        <v>149</v>
      </c>
      <c r="D290" s="288" t="s">
        <v>118</v>
      </c>
      <c r="E290" s="289" t="s">
        <v>628</v>
      </c>
      <c r="F290" s="290" t="s">
        <v>629</v>
      </c>
      <c r="G290" s="291" t="s">
        <v>125</v>
      </c>
      <c r="H290" s="292">
        <v>12</v>
      </c>
      <c r="I290" s="301">
        <v>0</v>
      </c>
      <c r="J290" s="293">
        <f t="shared" si="90"/>
        <v>0</v>
      </c>
      <c r="K290" s="290" t="s">
        <v>3</v>
      </c>
      <c r="L290" s="294"/>
      <c r="M290" s="295" t="s">
        <v>3</v>
      </c>
      <c r="N290" s="296" t="s">
        <v>46</v>
      </c>
      <c r="O290" s="297">
        <v>0</v>
      </c>
      <c r="P290" s="297">
        <f t="shared" si="91"/>
        <v>0</v>
      </c>
      <c r="Q290" s="297">
        <v>0</v>
      </c>
      <c r="R290" s="297">
        <f t="shared" si="92"/>
        <v>0</v>
      </c>
      <c r="S290" s="297">
        <v>0</v>
      </c>
      <c r="T290" s="297">
        <f t="shared" si="93"/>
        <v>0</v>
      </c>
      <c r="U290" s="298" t="s">
        <v>3</v>
      </c>
      <c r="V290" s="210"/>
      <c r="W290" s="210"/>
      <c r="X290" s="210"/>
      <c r="Y290" s="210"/>
      <c r="Z290" s="210"/>
      <c r="AA290" s="210"/>
      <c r="AB290" s="210"/>
      <c r="AC290" s="210"/>
      <c r="AD290" s="210"/>
      <c r="AE290" s="210"/>
      <c r="AR290" s="299" t="s">
        <v>126</v>
      </c>
      <c r="AT290" s="299" t="s">
        <v>118</v>
      </c>
      <c r="AU290" s="299" t="s">
        <v>83</v>
      </c>
      <c r="AY290" s="201" t="s">
        <v>121</v>
      </c>
      <c r="BE290" s="300">
        <f t="shared" si="94"/>
        <v>0</v>
      </c>
      <c r="BF290" s="300">
        <f t="shared" si="95"/>
        <v>0</v>
      </c>
      <c r="BG290" s="300">
        <f t="shared" si="96"/>
        <v>0</v>
      </c>
      <c r="BH290" s="300">
        <f t="shared" si="97"/>
        <v>0</v>
      </c>
      <c r="BI290" s="300">
        <f t="shared" si="98"/>
        <v>0</v>
      </c>
      <c r="BJ290" s="201" t="s">
        <v>9</v>
      </c>
      <c r="BK290" s="300">
        <f t="shared" si="99"/>
        <v>0</v>
      </c>
      <c r="BL290" s="201" t="s">
        <v>126</v>
      </c>
      <c r="BM290" s="299" t="s">
        <v>630</v>
      </c>
    </row>
    <row r="291" spans="1:65" s="213" customFormat="1" ht="13.9" customHeight="1">
      <c r="A291" s="210"/>
      <c r="B291" s="211"/>
      <c r="C291" s="288" t="s">
        <v>132</v>
      </c>
      <c r="D291" s="288" t="s">
        <v>118</v>
      </c>
      <c r="E291" s="289" t="s">
        <v>581</v>
      </c>
      <c r="F291" s="290" t="s">
        <v>582</v>
      </c>
      <c r="G291" s="291" t="s">
        <v>125</v>
      </c>
      <c r="H291" s="292">
        <v>12</v>
      </c>
      <c r="I291" s="301">
        <v>0</v>
      </c>
      <c r="J291" s="293">
        <f t="shared" si="90"/>
        <v>0</v>
      </c>
      <c r="K291" s="290" t="s">
        <v>3</v>
      </c>
      <c r="L291" s="294"/>
      <c r="M291" s="295" t="s">
        <v>3</v>
      </c>
      <c r="N291" s="296" t="s">
        <v>46</v>
      </c>
      <c r="O291" s="297">
        <v>0</v>
      </c>
      <c r="P291" s="297">
        <f t="shared" si="91"/>
        <v>0</v>
      </c>
      <c r="Q291" s="297">
        <v>0</v>
      </c>
      <c r="R291" s="297">
        <f t="shared" si="92"/>
        <v>0</v>
      </c>
      <c r="S291" s="297">
        <v>0</v>
      </c>
      <c r="T291" s="297">
        <f t="shared" si="93"/>
        <v>0</v>
      </c>
      <c r="U291" s="298" t="s">
        <v>3</v>
      </c>
      <c r="V291" s="210"/>
      <c r="W291" s="210"/>
      <c r="X291" s="210"/>
      <c r="Y291" s="210"/>
      <c r="Z291" s="210"/>
      <c r="AA291" s="210"/>
      <c r="AB291" s="210"/>
      <c r="AC291" s="210"/>
      <c r="AD291" s="210"/>
      <c r="AE291" s="210"/>
      <c r="AR291" s="299" t="s">
        <v>126</v>
      </c>
      <c r="AT291" s="299" t="s">
        <v>118</v>
      </c>
      <c r="AU291" s="299" t="s">
        <v>83</v>
      </c>
      <c r="AY291" s="201" t="s">
        <v>121</v>
      </c>
      <c r="BE291" s="300">
        <f t="shared" si="94"/>
        <v>0</v>
      </c>
      <c r="BF291" s="300">
        <f t="shared" si="95"/>
        <v>0</v>
      </c>
      <c r="BG291" s="300">
        <f t="shared" si="96"/>
        <v>0</v>
      </c>
      <c r="BH291" s="300">
        <f t="shared" si="97"/>
        <v>0</v>
      </c>
      <c r="BI291" s="300">
        <f t="shared" si="98"/>
        <v>0</v>
      </c>
      <c r="BJ291" s="201" t="s">
        <v>9</v>
      </c>
      <c r="BK291" s="300">
        <f t="shared" si="99"/>
        <v>0</v>
      </c>
      <c r="BL291" s="201" t="s">
        <v>126</v>
      </c>
      <c r="BM291" s="299" t="s">
        <v>631</v>
      </c>
    </row>
    <row r="292" spans="1:65" s="213" customFormat="1" ht="13.9" customHeight="1">
      <c r="A292" s="210"/>
      <c r="B292" s="211"/>
      <c r="C292" s="288" t="s">
        <v>157</v>
      </c>
      <c r="D292" s="288" t="s">
        <v>118</v>
      </c>
      <c r="E292" s="289" t="s">
        <v>632</v>
      </c>
      <c r="F292" s="290" t="s">
        <v>633</v>
      </c>
      <c r="G292" s="291" t="s">
        <v>125</v>
      </c>
      <c r="H292" s="292">
        <v>1</v>
      </c>
      <c r="I292" s="301">
        <v>0</v>
      </c>
      <c r="J292" s="293">
        <f t="shared" si="90"/>
        <v>0</v>
      </c>
      <c r="K292" s="290" t="s">
        <v>3</v>
      </c>
      <c r="L292" s="294"/>
      <c r="M292" s="295" t="s">
        <v>3</v>
      </c>
      <c r="N292" s="296" t="s">
        <v>46</v>
      </c>
      <c r="O292" s="297">
        <v>0</v>
      </c>
      <c r="P292" s="297">
        <f t="shared" si="91"/>
        <v>0</v>
      </c>
      <c r="Q292" s="297">
        <v>0</v>
      </c>
      <c r="R292" s="297">
        <f t="shared" si="92"/>
        <v>0</v>
      </c>
      <c r="S292" s="297">
        <v>0</v>
      </c>
      <c r="T292" s="297">
        <f t="shared" si="93"/>
        <v>0</v>
      </c>
      <c r="U292" s="298" t="s">
        <v>3</v>
      </c>
      <c r="V292" s="210"/>
      <c r="W292" s="210"/>
      <c r="X292" s="210"/>
      <c r="Y292" s="210"/>
      <c r="Z292" s="210"/>
      <c r="AA292" s="210"/>
      <c r="AB292" s="210"/>
      <c r="AC292" s="210"/>
      <c r="AD292" s="210"/>
      <c r="AE292" s="210"/>
      <c r="AR292" s="299" t="s">
        <v>126</v>
      </c>
      <c r="AT292" s="299" t="s">
        <v>118</v>
      </c>
      <c r="AU292" s="299" t="s">
        <v>83</v>
      </c>
      <c r="AY292" s="201" t="s">
        <v>121</v>
      </c>
      <c r="BE292" s="300">
        <f t="shared" si="94"/>
        <v>0</v>
      </c>
      <c r="BF292" s="300">
        <f t="shared" si="95"/>
        <v>0</v>
      </c>
      <c r="BG292" s="300">
        <f t="shared" si="96"/>
        <v>0</v>
      </c>
      <c r="BH292" s="300">
        <f t="shared" si="97"/>
        <v>0</v>
      </c>
      <c r="BI292" s="300">
        <f t="shared" si="98"/>
        <v>0</v>
      </c>
      <c r="BJ292" s="201" t="s">
        <v>9</v>
      </c>
      <c r="BK292" s="300">
        <f t="shared" si="99"/>
        <v>0</v>
      </c>
      <c r="BL292" s="201" t="s">
        <v>126</v>
      </c>
      <c r="BM292" s="299" t="s">
        <v>634</v>
      </c>
    </row>
    <row r="293" spans="1:65" s="213" customFormat="1" ht="13.9" customHeight="1">
      <c r="A293" s="210"/>
      <c r="B293" s="211"/>
      <c r="C293" s="288" t="s">
        <v>135</v>
      </c>
      <c r="D293" s="288" t="s">
        <v>118</v>
      </c>
      <c r="E293" s="289" t="s">
        <v>635</v>
      </c>
      <c r="F293" s="290" t="s">
        <v>636</v>
      </c>
      <c r="G293" s="291" t="s">
        <v>152</v>
      </c>
      <c r="H293" s="292">
        <v>3</v>
      </c>
      <c r="I293" s="301">
        <v>0</v>
      </c>
      <c r="J293" s="293">
        <f t="shared" si="90"/>
        <v>0</v>
      </c>
      <c r="K293" s="290" t="s">
        <v>3</v>
      </c>
      <c r="L293" s="294"/>
      <c r="M293" s="295" t="s">
        <v>3</v>
      </c>
      <c r="N293" s="296" t="s">
        <v>46</v>
      </c>
      <c r="O293" s="297">
        <v>0</v>
      </c>
      <c r="P293" s="297">
        <f t="shared" si="91"/>
        <v>0</v>
      </c>
      <c r="Q293" s="297">
        <v>0</v>
      </c>
      <c r="R293" s="297">
        <f t="shared" si="92"/>
        <v>0</v>
      </c>
      <c r="S293" s="297">
        <v>0</v>
      </c>
      <c r="T293" s="297">
        <f t="shared" si="93"/>
        <v>0</v>
      </c>
      <c r="U293" s="298" t="s">
        <v>3</v>
      </c>
      <c r="V293" s="210"/>
      <c r="W293" s="210"/>
      <c r="X293" s="210"/>
      <c r="Y293" s="210"/>
      <c r="Z293" s="210"/>
      <c r="AA293" s="210"/>
      <c r="AB293" s="210"/>
      <c r="AC293" s="210"/>
      <c r="AD293" s="210"/>
      <c r="AE293" s="210"/>
      <c r="AR293" s="299" t="s">
        <v>126</v>
      </c>
      <c r="AT293" s="299" t="s">
        <v>118</v>
      </c>
      <c r="AU293" s="299" t="s">
        <v>83</v>
      </c>
      <c r="AY293" s="201" t="s">
        <v>121</v>
      </c>
      <c r="BE293" s="300">
        <f t="shared" si="94"/>
        <v>0</v>
      </c>
      <c r="BF293" s="300">
        <f t="shared" si="95"/>
        <v>0</v>
      </c>
      <c r="BG293" s="300">
        <f t="shared" si="96"/>
        <v>0</v>
      </c>
      <c r="BH293" s="300">
        <f t="shared" si="97"/>
        <v>0</v>
      </c>
      <c r="BI293" s="300">
        <f t="shared" si="98"/>
        <v>0</v>
      </c>
      <c r="BJ293" s="201" t="s">
        <v>9</v>
      </c>
      <c r="BK293" s="300">
        <f t="shared" si="99"/>
        <v>0</v>
      </c>
      <c r="BL293" s="201" t="s">
        <v>126</v>
      </c>
      <c r="BM293" s="299" t="s">
        <v>637</v>
      </c>
    </row>
    <row r="294" spans="1:65" s="213" customFormat="1" ht="13.9" customHeight="1">
      <c r="A294" s="210"/>
      <c r="B294" s="211"/>
      <c r="C294" s="288" t="s">
        <v>164</v>
      </c>
      <c r="D294" s="288" t="s">
        <v>118</v>
      </c>
      <c r="E294" s="289" t="s">
        <v>638</v>
      </c>
      <c r="F294" s="290" t="s">
        <v>639</v>
      </c>
      <c r="G294" s="291" t="s">
        <v>125</v>
      </c>
      <c r="H294" s="292">
        <v>1</v>
      </c>
      <c r="I294" s="301">
        <v>0</v>
      </c>
      <c r="J294" s="293">
        <f t="shared" si="90"/>
        <v>0</v>
      </c>
      <c r="K294" s="290" t="s">
        <v>3</v>
      </c>
      <c r="L294" s="294"/>
      <c r="M294" s="295" t="s">
        <v>3</v>
      </c>
      <c r="N294" s="296" t="s">
        <v>46</v>
      </c>
      <c r="O294" s="297">
        <v>0</v>
      </c>
      <c r="P294" s="297">
        <f t="shared" si="91"/>
        <v>0</v>
      </c>
      <c r="Q294" s="297">
        <v>0</v>
      </c>
      <c r="R294" s="297">
        <f t="shared" si="92"/>
        <v>0</v>
      </c>
      <c r="S294" s="297">
        <v>0</v>
      </c>
      <c r="T294" s="297">
        <f t="shared" si="93"/>
        <v>0</v>
      </c>
      <c r="U294" s="298" t="s">
        <v>3</v>
      </c>
      <c r="V294" s="210"/>
      <c r="W294" s="210"/>
      <c r="X294" s="210"/>
      <c r="Y294" s="210"/>
      <c r="Z294" s="210"/>
      <c r="AA294" s="210"/>
      <c r="AB294" s="210"/>
      <c r="AC294" s="210"/>
      <c r="AD294" s="210"/>
      <c r="AE294" s="210"/>
      <c r="AR294" s="299" t="s">
        <v>126</v>
      </c>
      <c r="AT294" s="299" t="s">
        <v>118</v>
      </c>
      <c r="AU294" s="299" t="s">
        <v>83</v>
      </c>
      <c r="AY294" s="201" t="s">
        <v>121</v>
      </c>
      <c r="BE294" s="300">
        <f t="shared" si="94"/>
        <v>0</v>
      </c>
      <c r="BF294" s="300">
        <f t="shared" si="95"/>
        <v>0</v>
      </c>
      <c r="BG294" s="300">
        <f t="shared" si="96"/>
        <v>0</v>
      </c>
      <c r="BH294" s="300">
        <f t="shared" si="97"/>
        <v>0</v>
      </c>
      <c r="BI294" s="300">
        <f t="shared" si="98"/>
        <v>0</v>
      </c>
      <c r="BJ294" s="201" t="s">
        <v>9</v>
      </c>
      <c r="BK294" s="300">
        <f t="shared" si="99"/>
        <v>0</v>
      </c>
      <c r="BL294" s="201" t="s">
        <v>126</v>
      </c>
      <c r="BM294" s="299" t="s">
        <v>640</v>
      </c>
    </row>
    <row r="295" spans="1:65" s="213" customFormat="1" ht="13.9" customHeight="1">
      <c r="A295" s="210"/>
      <c r="B295" s="211"/>
      <c r="C295" s="288" t="s">
        <v>153</v>
      </c>
      <c r="D295" s="288" t="s">
        <v>118</v>
      </c>
      <c r="E295" s="289" t="s">
        <v>641</v>
      </c>
      <c r="F295" s="290" t="s">
        <v>642</v>
      </c>
      <c r="G295" s="291" t="s">
        <v>125</v>
      </c>
      <c r="H295" s="292">
        <v>1</v>
      </c>
      <c r="I295" s="301">
        <v>0</v>
      </c>
      <c r="J295" s="293">
        <f t="shared" si="90"/>
        <v>0</v>
      </c>
      <c r="K295" s="290" t="s">
        <v>3</v>
      </c>
      <c r="L295" s="294"/>
      <c r="M295" s="295" t="s">
        <v>3</v>
      </c>
      <c r="N295" s="296" t="s">
        <v>46</v>
      </c>
      <c r="O295" s="297">
        <v>0</v>
      </c>
      <c r="P295" s="297">
        <f t="shared" si="91"/>
        <v>0</v>
      </c>
      <c r="Q295" s="297">
        <v>0</v>
      </c>
      <c r="R295" s="297">
        <f t="shared" si="92"/>
        <v>0</v>
      </c>
      <c r="S295" s="297">
        <v>0</v>
      </c>
      <c r="T295" s="297">
        <f t="shared" si="93"/>
        <v>0</v>
      </c>
      <c r="U295" s="298" t="s">
        <v>3</v>
      </c>
      <c r="V295" s="210"/>
      <c r="W295" s="210"/>
      <c r="X295" s="210"/>
      <c r="Y295" s="210"/>
      <c r="Z295" s="210"/>
      <c r="AA295" s="210"/>
      <c r="AB295" s="210"/>
      <c r="AC295" s="210"/>
      <c r="AD295" s="210"/>
      <c r="AE295" s="210"/>
      <c r="AR295" s="299" t="s">
        <v>126</v>
      </c>
      <c r="AT295" s="299" t="s">
        <v>118</v>
      </c>
      <c r="AU295" s="299" t="s">
        <v>83</v>
      </c>
      <c r="AY295" s="201" t="s">
        <v>121</v>
      </c>
      <c r="BE295" s="300">
        <f t="shared" si="94"/>
        <v>0</v>
      </c>
      <c r="BF295" s="300">
        <f t="shared" si="95"/>
        <v>0</v>
      </c>
      <c r="BG295" s="300">
        <f t="shared" si="96"/>
        <v>0</v>
      </c>
      <c r="BH295" s="300">
        <f t="shared" si="97"/>
        <v>0</v>
      </c>
      <c r="BI295" s="300">
        <f t="shared" si="98"/>
        <v>0</v>
      </c>
      <c r="BJ295" s="201" t="s">
        <v>9</v>
      </c>
      <c r="BK295" s="300">
        <f t="shared" si="99"/>
        <v>0</v>
      </c>
      <c r="BL295" s="201" t="s">
        <v>126</v>
      </c>
      <c r="BM295" s="299" t="s">
        <v>643</v>
      </c>
    </row>
    <row r="296" spans="1:65" s="213" customFormat="1" ht="13.9" customHeight="1">
      <c r="A296" s="210"/>
      <c r="B296" s="211"/>
      <c r="C296" s="288" t="s">
        <v>171</v>
      </c>
      <c r="D296" s="288" t="s">
        <v>118</v>
      </c>
      <c r="E296" s="289" t="s">
        <v>602</v>
      </c>
      <c r="F296" s="290" t="s">
        <v>603</v>
      </c>
      <c r="G296" s="291" t="s">
        <v>125</v>
      </c>
      <c r="H296" s="292">
        <v>10</v>
      </c>
      <c r="I296" s="301">
        <v>0</v>
      </c>
      <c r="J296" s="293">
        <f t="shared" si="90"/>
        <v>0</v>
      </c>
      <c r="K296" s="290" t="s">
        <v>3</v>
      </c>
      <c r="L296" s="294"/>
      <c r="M296" s="295" t="s">
        <v>3</v>
      </c>
      <c r="N296" s="296" t="s">
        <v>46</v>
      </c>
      <c r="O296" s="297">
        <v>0</v>
      </c>
      <c r="P296" s="297">
        <f t="shared" si="91"/>
        <v>0</v>
      </c>
      <c r="Q296" s="297">
        <v>0</v>
      </c>
      <c r="R296" s="297">
        <f t="shared" si="92"/>
        <v>0</v>
      </c>
      <c r="S296" s="297">
        <v>0</v>
      </c>
      <c r="T296" s="297">
        <f t="shared" si="93"/>
        <v>0</v>
      </c>
      <c r="U296" s="298" t="s">
        <v>3</v>
      </c>
      <c r="V296" s="210"/>
      <c r="W296" s="210"/>
      <c r="X296" s="210"/>
      <c r="Y296" s="210"/>
      <c r="Z296" s="210"/>
      <c r="AA296" s="210"/>
      <c r="AB296" s="210"/>
      <c r="AC296" s="210"/>
      <c r="AD296" s="210"/>
      <c r="AE296" s="210"/>
      <c r="AR296" s="299" t="s">
        <v>126</v>
      </c>
      <c r="AT296" s="299" t="s">
        <v>118</v>
      </c>
      <c r="AU296" s="299" t="s">
        <v>83</v>
      </c>
      <c r="AY296" s="201" t="s">
        <v>121</v>
      </c>
      <c r="BE296" s="300">
        <f t="shared" si="94"/>
        <v>0</v>
      </c>
      <c r="BF296" s="300">
        <f t="shared" si="95"/>
        <v>0</v>
      </c>
      <c r="BG296" s="300">
        <f t="shared" si="96"/>
        <v>0</v>
      </c>
      <c r="BH296" s="300">
        <f t="shared" si="97"/>
        <v>0</v>
      </c>
      <c r="BI296" s="300">
        <f t="shared" si="98"/>
        <v>0</v>
      </c>
      <c r="BJ296" s="201" t="s">
        <v>9</v>
      </c>
      <c r="BK296" s="300">
        <f t="shared" si="99"/>
        <v>0</v>
      </c>
      <c r="BL296" s="201" t="s">
        <v>126</v>
      </c>
      <c r="BM296" s="299" t="s">
        <v>644</v>
      </c>
    </row>
    <row r="297" spans="1:65" s="213" customFormat="1" ht="13.9" customHeight="1">
      <c r="A297" s="210"/>
      <c r="B297" s="211"/>
      <c r="C297" s="288" t="s">
        <v>156</v>
      </c>
      <c r="D297" s="288" t="s">
        <v>118</v>
      </c>
      <c r="E297" s="289" t="s">
        <v>605</v>
      </c>
      <c r="F297" s="290" t="s">
        <v>606</v>
      </c>
      <c r="G297" s="291" t="s">
        <v>125</v>
      </c>
      <c r="H297" s="292">
        <v>2</v>
      </c>
      <c r="I297" s="301">
        <v>0</v>
      </c>
      <c r="J297" s="293">
        <f t="shared" si="90"/>
        <v>0</v>
      </c>
      <c r="K297" s="290" t="s">
        <v>3</v>
      </c>
      <c r="L297" s="294"/>
      <c r="M297" s="295" t="s">
        <v>3</v>
      </c>
      <c r="N297" s="296" t="s">
        <v>46</v>
      </c>
      <c r="O297" s="297">
        <v>0</v>
      </c>
      <c r="P297" s="297">
        <f t="shared" si="91"/>
        <v>0</v>
      </c>
      <c r="Q297" s="297">
        <v>0</v>
      </c>
      <c r="R297" s="297">
        <f t="shared" si="92"/>
        <v>0</v>
      </c>
      <c r="S297" s="297">
        <v>0</v>
      </c>
      <c r="T297" s="297">
        <f t="shared" si="93"/>
        <v>0</v>
      </c>
      <c r="U297" s="298" t="s">
        <v>3</v>
      </c>
      <c r="V297" s="210"/>
      <c r="W297" s="210"/>
      <c r="X297" s="210"/>
      <c r="Y297" s="210"/>
      <c r="Z297" s="210"/>
      <c r="AA297" s="210"/>
      <c r="AB297" s="210"/>
      <c r="AC297" s="210"/>
      <c r="AD297" s="210"/>
      <c r="AE297" s="210"/>
      <c r="AR297" s="299" t="s">
        <v>126</v>
      </c>
      <c r="AT297" s="299" t="s">
        <v>118</v>
      </c>
      <c r="AU297" s="299" t="s">
        <v>83</v>
      </c>
      <c r="AY297" s="201" t="s">
        <v>121</v>
      </c>
      <c r="BE297" s="300">
        <f t="shared" si="94"/>
        <v>0</v>
      </c>
      <c r="BF297" s="300">
        <f t="shared" si="95"/>
        <v>0</v>
      </c>
      <c r="BG297" s="300">
        <f t="shared" si="96"/>
        <v>0</v>
      </c>
      <c r="BH297" s="300">
        <f t="shared" si="97"/>
        <v>0</v>
      </c>
      <c r="BI297" s="300">
        <f t="shared" si="98"/>
        <v>0</v>
      </c>
      <c r="BJ297" s="201" t="s">
        <v>9</v>
      </c>
      <c r="BK297" s="300">
        <f t="shared" si="99"/>
        <v>0</v>
      </c>
      <c r="BL297" s="201" t="s">
        <v>126</v>
      </c>
      <c r="BM297" s="299" t="s">
        <v>645</v>
      </c>
    </row>
    <row r="298" spans="1:65" s="213" customFormat="1" ht="13.9" customHeight="1">
      <c r="A298" s="210"/>
      <c r="B298" s="211"/>
      <c r="C298" s="288" t="s">
        <v>178</v>
      </c>
      <c r="D298" s="288" t="s">
        <v>118</v>
      </c>
      <c r="E298" s="289" t="s">
        <v>646</v>
      </c>
      <c r="F298" s="290" t="s">
        <v>647</v>
      </c>
      <c r="G298" s="291" t="s">
        <v>125</v>
      </c>
      <c r="H298" s="292">
        <v>2</v>
      </c>
      <c r="I298" s="301">
        <v>0</v>
      </c>
      <c r="J298" s="293">
        <f t="shared" si="90"/>
        <v>0</v>
      </c>
      <c r="K298" s="290" t="s">
        <v>3</v>
      </c>
      <c r="L298" s="294"/>
      <c r="M298" s="295" t="s">
        <v>3</v>
      </c>
      <c r="N298" s="296" t="s">
        <v>46</v>
      </c>
      <c r="O298" s="297">
        <v>0</v>
      </c>
      <c r="P298" s="297">
        <f t="shared" si="91"/>
        <v>0</v>
      </c>
      <c r="Q298" s="297">
        <v>0</v>
      </c>
      <c r="R298" s="297">
        <f t="shared" si="92"/>
        <v>0</v>
      </c>
      <c r="S298" s="297">
        <v>0</v>
      </c>
      <c r="T298" s="297">
        <f t="shared" si="93"/>
        <v>0</v>
      </c>
      <c r="U298" s="298" t="s">
        <v>3</v>
      </c>
      <c r="V298" s="210"/>
      <c r="W298" s="210"/>
      <c r="X298" s="210"/>
      <c r="Y298" s="210"/>
      <c r="Z298" s="210"/>
      <c r="AA298" s="210"/>
      <c r="AB298" s="210"/>
      <c r="AC298" s="210"/>
      <c r="AD298" s="210"/>
      <c r="AE298" s="210"/>
      <c r="AR298" s="299" t="s">
        <v>126</v>
      </c>
      <c r="AT298" s="299" t="s">
        <v>118</v>
      </c>
      <c r="AU298" s="299" t="s">
        <v>83</v>
      </c>
      <c r="AY298" s="201" t="s">
        <v>121</v>
      </c>
      <c r="BE298" s="300">
        <f t="shared" si="94"/>
        <v>0</v>
      </c>
      <c r="BF298" s="300">
        <f t="shared" si="95"/>
        <v>0</v>
      </c>
      <c r="BG298" s="300">
        <f t="shared" si="96"/>
        <v>0</v>
      </c>
      <c r="BH298" s="300">
        <f t="shared" si="97"/>
        <v>0</v>
      </c>
      <c r="BI298" s="300">
        <f t="shared" si="98"/>
        <v>0</v>
      </c>
      <c r="BJ298" s="201" t="s">
        <v>9</v>
      </c>
      <c r="BK298" s="300">
        <f t="shared" si="99"/>
        <v>0</v>
      </c>
      <c r="BL298" s="201" t="s">
        <v>126</v>
      </c>
      <c r="BM298" s="299" t="s">
        <v>648</v>
      </c>
    </row>
    <row r="299" spans="1:65" s="213" customFormat="1" ht="13.9" customHeight="1">
      <c r="A299" s="210"/>
      <c r="B299" s="211"/>
      <c r="C299" s="288" t="s">
        <v>160</v>
      </c>
      <c r="D299" s="288" t="s">
        <v>118</v>
      </c>
      <c r="E299" s="289" t="s">
        <v>649</v>
      </c>
      <c r="F299" s="290" t="s">
        <v>650</v>
      </c>
      <c r="G299" s="291" t="s">
        <v>125</v>
      </c>
      <c r="H299" s="292">
        <v>6</v>
      </c>
      <c r="I299" s="301">
        <v>0</v>
      </c>
      <c r="J299" s="293">
        <f t="shared" si="90"/>
        <v>0</v>
      </c>
      <c r="K299" s="290" t="s">
        <v>3</v>
      </c>
      <c r="L299" s="294"/>
      <c r="M299" s="295" t="s">
        <v>3</v>
      </c>
      <c r="N299" s="296" t="s">
        <v>46</v>
      </c>
      <c r="O299" s="297">
        <v>0</v>
      </c>
      <c r="P299" s="297">
        <f t="shared" si="91"/>
        <v>0</v>
      </c>
      <c r="Q299" s="297">
        <v>0</v>
      </c>
      <c r="R299" s="297">
        <f t="shared" si="92"/>
        <v>0</v>
      </c>
      <c r="S299" s="297">
        <v>0</v>
      </c>
      <c r="T299" s="297">
        <f t="shared" si="93"/>
        <v>0</v>
      </c>
      <c r="U299" s="298" t="s">
        <v>3</v>
      </c>
      <c r="V299" s="210"/>
      <c r="W299" s="210"/>
      <c r="X299" s="210"/>
      <c r="Y299" s="210"/>
      <c r="Z299" s="210"/>
      <c r="AA299" s="210"/>
      <c r="AB299" s="210"/>
      <c r="AC299" s="210"/>
      <c r="AD299" s="210"/>
      <c r="AE299" s="210"/>
      <c r="AR299" s="299" t="s">
        <v>126</v>
      </c>
      <c r="AT299" s="299" t="s">
        <v>118</v>
      </c>
      <c r="AU299" s="299" t="s">
        <v>83</v>
      </c>
      <c r="AY299" s="201" t="s">
        <v>121</v>
      </c>
      <c r="BE299" s="300">
        <f t="shared" si="94"/>
        <v>0</v>
      </c>
      <c r="BF299" s="300">
        <f t="shared" si="95"/>
        <v>0</v>
      </c>
      <c r="BG299" s="300">
        <f t="shared" si="96"/>
        <v>0</v>
      </c>
      <c r="BH299" s="300">
        <f t="shared" si="97"/>
        <v>0</v>
      </c>
      <c r="BI299" s="300">
        <f t="shared" si="98"/>
        <v>0</v>
      </c>
      <c r="BJ299" s="201" t="s">
        <v>9</v>
      </c>
      <c r="BK299" s="300">
        <f t="shared" si="99"/>
        <v>0</v>
      </c>
      <c r="BL299" s="201" t="s">
        <v>126</v>
      </c>
      <c r="BM299" s="299" t="s">
        <v>651</v>
      </c>
    </row>
    <row r="300" spans="1:65" s="213" customFormat="1" ht="13.9" customHeight="1">
      <c r="A300" s="210"/>
      <c r="B300" s="211"/>
      <c r="C300" s="288" t="s">
        <v>10</v>
      </c>
      <c r="D300" s="288" t="s">
        <v>118</v>
      </c>
      <c r="E300" s="289" t="s">
        <v>652</v>
      </c>
      <c r="F300" s="290" t="s">
        <v>653</v>
      </c>
      <c r="G300" s="291" t="s">
        <v>125</v>
      </c>
      <c r="H300" s="292">
        <v>15</v>
      </c>
      <c r="I300" s="301">
        <v>0</v>
      </c>
      <c r="J300" s="293">
        <f t="shared" si="90"/>
        <v>0</v>
      </c>
      <c r="K300" s="290" t="s">
        <v>3</v>
      </c>
      <c r="L300" s="294"/>
      <c r="M300" s="295" t="s">
        <v>3</v>
      </c>
      <c r="N300" s="296" t="s">
        <v>46</v>
      </c>
      <c r="O300" s="297">
        <v>0</v>
      </c>
      <c r="P300" s="297">
        <f t="shared" si="91"/>
        <v>0</v>
      </c>
      <c r="Q300" s="297">
        <v>0</v>
      </c>
      <c r="R300" s="297">
        <f t="shared" si="92"/>
        <v>0</v>
      </c>
      <c r="S300" s="297">
        <v>0</v>
      </c>
      <c r="T300" s="297">
        <f t="shared" si="93"/>
        <v>0</v>
      </c>
      <c r="U300" s="298" t="s">
        <v>3</v>
      </c>
      <c r="V300" s="210"/>
      <c r="W300" s="210"/>
      <c r="X300" s="210"/>
      <c r="Y300" s="210"/>
      <c r="Z300" s="210"/>
      <c r="AA300" s="210"/>
      <c r="AB300" s="210"/>
      <c r="AC300" s="210"/>
      <c r="AD300" s="210"/>
      <c r="AE300" s="210"/>
      <c r="AR300" s="299" t="s">
        <v>126</v>
      </c>
      <c r="AT300" s="299" t="s">
        <v>118</v>
      </c>
      <c r="AU300" s="299" t="s">
        <v>83</v>
      </c>
      <c r="AY300" s="201" t="s">
        <v>121</v>
      </c>
      <c r="BE300" s="300">
        <f t="shared" si="94"/>
        <v>0</v>
      </c>
      <c r="BF300" s="300">
        <f t="shared" si="95"/>
        <v>0</v>
      </c>
      <c r="BG300" s="300">
        <f t="shared" si="96"/>
        <v>0</v>
      </c>
      <c r="BH300" s="300">
        <f t="shared" si="97"/>
        <v>0</v>
      </c>
      <c r="BI300" s="300">
        <f t="shared" si="98"/>
        <v>0</v>
      </c>
      <c r="BJ300" s="201" t="s">
        <v>9</v>
      </c>
      <c r="BK300" s="300">
        <f t="shared" si="99"/>
        <v>0</v>
      </c>
      <c r="BL300" s="201" t="s">
        <v>126</v>
      </c>
      <c r="BM300" s="299" t="s">
        <v>654</v>
      </c>
    </row>
    <row r="301" spans="1:65" s="213" customFormat="1" ht="13.9" customHeight="1">
      <c r="A301" s="210"/>
      <c r="B301" s="211"/>
      <c r="C301" s="288" t="s">
        <v>163</v>
      </c>
      <c r="D301" s="288" t="s">
        <v>118</v>
      </c>
      <c r="E301" s="289" t="s">
        <v>572</v>
      </c>
      <c r="F301" s="290" t="s">
        <v>573</v>
      </c>
      <c r="G301" s="291" t="s">
        <v>125</v>
      </c>
      <c r="H301" s="292">
        <v>60</v>
      </c>
      <c r="I301" s="301">
        <v>0</v>
      </c>
      <c r="J301" s="293">
        <f t="shared" si="90"/>
        <v>0</v>
      </c>
      <c r="K301" s="290" t="s">
        <v>3</v>
      </c>
      <c r="L301" s="294"/>
      <c r="M301" s="295" t="s">
        <v>3</v>
      </c>
      <c r="N301" s="296" t="s">
        <v>46</v>
      </c>
      <c r="O301" s="297">
        <v>0</v>
      </c>
      <c r="P301" s="297">
        <f t="shared" si="91"/>
        <v>0</v>
      </c>
      <c r="Q301" s="297">
        <v>0</v>
      </c>
      <c r="R301" s="297">
        <f t="shared" si="92"/>
        <v>0</v>
      </c>
      <c r="S301" s="297">
        <v>0</v>
      </c>
      <c r="T301" s="297">
        <f t="shared" si="93"/>
        <v>0</v>
      </c>
      <c r="U301" s="298" t="s">
        <v>3</v>
      </c>
      <c r="V301" s="210"/>
      <c r="W301" s="210"/>
      <c r="X301" s="210"/>
      <c r="Y301" s="210"/>
      <c r="Z301" s="210"/>
      <c r="AA301" s="210"/>
      <c r="AB301" s="210"/>
      <c r="AC301" s="210"/>
      <c r="AD301" s="210"/>
      <c r="AE301" s="210"/>
      <c r="AR301" s="299" t="s">
        <v>126</v>
      </c>
      <c r="AT301" s="299" t="s">
        <v>118</v>
      </c>
      <c r="AU301" s="299" t="s">
        <v>83</v>
      </c>
      <c r="AY301" s="201" t="s">
        <v>121</v>
      </c>
      <c r="BE301" s="300">
        <f t="shared" si="94"/>
        <v>0</v>
      </c>
      <c r="BF301" s="300">
        <f t="shared" si="95"/>
        <v>0</v>
      </c>
      <c r="BG301" s="300">
        <f t="shared" si="96"/>
        <v>0</v>
      </c>
      <c r="BH301" s="300">
        <f t="shared" si="97"/>
        <v>0</v>
      </c>
      <c r="BI301" s="300">
        <f t="shared" si="98"/>
        <v>0</v>
      </c>
      <c r="BJ301" s="201" t="s">
        <v>9</v>
      </c>
      <c r="BK301" s="300">
        <f t="shared" si="99"/>
        <v>0</v>
      </c>
      <c r="BL301" s="201" t="s">
        <v>126</v>
      </c>
      <c r="BM301" s="299" t="s">
        <v>655</v>
      </c>
    </row>
    <row r="302" spans="1:65" s="213" customFormat="1" ht="13.9" customHeight="1">
      <c r="A302" s="210"/>
      <c r="B302" s="211"/>
      <c r="C302" s="288" t="s">
        <v>191</v>
      </c>
      <c r="D302" s="288" t="s">
        <v>118</v>
      </c>
      <c r="E302" s="289" t="s">
        <v>656</v>
      </c>
      <c r="F302" s="290" t="s">
        <v>657</v>
      </c>
      <c r="G302" s="291" t="s">
        <v>125</v>
      </c>
      <c r="H302" s="292">
        <v>1</v>
      </c>
      <c r="I302" s="301">
        <v>0</v>
      </c>
      <c r="J302" s="293">
        <f t="shared" si="90"/>
        <v>0</v>
      </c>
      <c r="K302" s="290" t="s">
        <v>3</v>
      </c>
      <c r="L302" s="294"/>
      <c r="M302" s="295" t="s">
        <v>3</v>
      </c>
      <c r="N302" s="296" t="s">
        <v>46</v>
      </c>
      <c r="O302" s="297">
        <v>0</v>
      </c>
      <c r="P302" s="297">
        <f t="shared" si="91"/>
        <v>0</v>
      </c>
      <c r="Q302" s="297">
        <v>0</v>
      </c>
      <c r="R302" s="297">
        <f t="shared" si="92"/>
        <v>0</v>
      </c>
      <c r="S302" s="297">
        <v>0</v>
      </c>
      <c r="T302" s="297">
        <f t="shared" si="93"/>
        <v>0</v>
      </c>
      <c r="U302" s="298" t="s">
        <v>3</v>
      </c>
      <c r="V302" s="210"/>
      <c r="W302" s="210"/>
      <c r="X302" s="210"/>
      <c r="Y302" s="210"/>
      <c r="Z302" s="210"/>
      <c r="AA302" s="210"/>
      <c r="AB302" s="210"/>
      <c r="AC302" s="210"/>
      <c r="AD302" s="210"/>
      <c r="AE302" s="210"/>
      <c r="AR302" s="299" t="s">
        <v>126</v>
      </c>
      <c r="AT302" s="299" t="s">
        <v>118</v>
      </c>
      <c r="AU302" s="299" t="s">
        <v>83</v>
      </c>
      <c r="AY302" s="201" t="s">
        <v>121</v>
      </c>
      <c r="BE302" s="300">
        <f t="shared" si="94"/>
        <v>0</v>
      </c>
      <c r="BF302" s="300">
        <f t="shared" si="95"/>
        <v>0</v>
      </c>
      <c r="BG302" s="300">
        <f t="shared" si="96"/>
        <v>0</v>
      </c>
      <c r="BH302" s="300">
        <f t="shared" si="97"/>
        <v>0</v>
      </c>
      <c r="BI302" s="300">
        <f t="shared" si="98"/>
        <v>0</v>
      </c>
      <c r="BJ302" s="201" t="s">
        <v>9</v>
      </c>
      <c r="BK302" s="300">
        <f t="shared" si="99"/>
        <v>0</v>
      </c>
      <c r="BL302" s="201" t="s">
        <v>126</v>
      </c>
      <c r="BM302" s="299" t="s">
        <v>658</v>
      </c>
    </row>
    <row r="303" spans="1:65" s="213" customFormat="1" ht="13.9" customHeight="1">
      <c r="A303" s="210"/>
      <c r="B303" s="211"/>
      <c r="C303" s="288" t="s">
        <v>167</v>
      </c>
      <c r="D303" s="288" t="s">
        <v>118</v>
      </c>
      <c r="E303" s="289" t="s">
        <v>659</v>
      </c>
      <c r="F303" s="290" t="s">
        <v>660</v>
      </c>
      <c r="G303" s="291" t="s">
        <v>125</v>
      </c>
      <c r="H303" s="292">
        <v>1</v>
      </c>
      <c r="I303" s="301">
        <v>0</v>
      </c>
      <c r="J303" s="293">
        <f t="shared" si="90"/>
        <v>0</v>
      </c>
      <c r="K303" s="290" t="s">
        <v>3</v>
      </c>
      <c r="L303" s="294"/>
      <c r="M303" s="295" t="s">
        <v>3</v>
      </c>
      <c r="N303" s="296" t="s">
        <v>46</v>
      </c>
      <c r="O303" s="297">
        <v>0</v>
      </c>
      <c r="P303" s="297">
        <f t="shared" si="91"/>
        <v>0</v>
      </c>
      <c r="Q303" s="297">
        <v>0</v>
      </c>
      <c r="R303" s="297">
        <f t="shared" si="92"/>
        <v>0</v>
      </c>
      <c r="S303" s="297">
        <v>0</v>
      </c>
      <c r="T303" s="297">
        <f t="shared" si="93"/>
        <v>0</v>
      </c>
      <c r="U303" s="298" t="s">
        <v>3</v>
      </c>
      <c r="V303" s="210"/>
      <c r="W303" s="210"/>
      <c r="X303" s="210"/>
      <c r="Y303" s="210"/>
      <c r="Z303" s="210"/>
      <c r="AA303" s="210"/>
      <c r="AB303" s="210"/>
      <c r="AC303" s="210"/>
      <c r="AD303" s="210"/>
      <c r="AE303" s="210"/>
      <c r="AR303" s="299" t="s">
        <v>126</v>
      </c>
      <c r="AT303" s="299" t="s">
        <v>118</v>
      </c>
      <c r="AU303" s="299" t="s">
        <v>83</v>
      </c>
      <c r="AY303" s="201" t="s">
        <v>121</v>
      </c>
      <c r="BE303" s="300">
        <f t="shared" si="94"/>
        <v>0</v>
      </c>
      <c r="BF303" s="300">
        <f t="shared" si="95"/>
        <v>0</v>
      </c>
      <c r="BG303" s="300">
        <f t="shared" si="96"/>
        <v>0</v>
      </c>
      <c r="BH303" s="300">
        <f t="shared" si="97"/>
        <v>0</v>
      </c>
      <c r="BI303" s="300">
        <f t="shared" si="98"/>
        <v>0</v>
      </c>
      <c r="BJ303" s="201" t="s">
        <v>9</v>
      </c>
      <c r="BK303" s="300">
        <f t="shared" si="99"/>
        <v>0</v>
      </c>
      <c r="BL303" s="201" t="s">
        <v>126</v>
      </c>
      <c r="BM303" s="299" t="s">
        <v>661</v>
      </c>
    </row>
    <row r="304" spans="1:65" s="213" customFormat="1" ht="13.9" customHeight="1">
      <c r="A304" s="210"/>
      <c r="B304" s="211"/>
      <c r="C304" s="288" t="s">
        <v>198</v>
      </c>
      <c r="D304" s="288" t="s">
        <v>118</v>
      </c>
      <c r="E304" s="289" t="s">
        <v>560</v>
      </c>
      <c r="F304" s="290" t="s">
        <v>561</v>
      </c>
      <c r="G304" s="291" t="s">
        <v>125</v>
      </c>
      <c r="H304" s="292">
        <v>2</v>
      </c>
      <c r="I304" s="301">
        <v>0</v>
      </c>
      <c r="J304" s="293">
        <f t="shared" si="90"/>
        <v>0</v>
      </c>
      <c r="K304" s="290" t="s">
        <v>3</v>
      </c>
      <c r="L304" s="294"/>
      <c r="M304" s="295" t="s">
        <v>3</v>
      </c>
      <c r="N304" s="296" t="s">
        <v>46</v>
      </c>
      <c r="O304" s="297">
        <v>0</v>
      </c>
      <c r="P304" s="297">
        <f t="shared" si="91"/>
        <v>0</v>
      </c>
      <c r="Q304" s="297">
        <v>0</v>
      </c>
      <c r="R304" s="297">
        <f t="shared" si="92"/>
        <v>0</v>
      </c>
      <c r="S304" s="297">
        <v>0</v>
      </c>
      <c r="T304" s="297">
        <f t="shared" si="93"/>
        <v>0</v>
      </c>
      <c r="U304" s="298" t="s">
        <v>3</v>
      </c>
      <c r="V304" s="210"/>
      <c r="W304" s="210"/>
      <c r="X304" s="210"/>
      <c r="Y304" s="210"/>
      <c r="Z304" s="210"/>
      <c r="AA304" s="210"/>
      <c r="AB304" s="210"/>
      <c r="AC304" s="210"/>
      <c r="AD304" s="210"/>
      <c r="AE304" s="210"/>
      <c r="AR304" s="299" t="s">
        <v>126</v>
      </c>
      <c r="AT304" s="299" t="s">
        <v>118</v>
      </c>
      <c r="AU304" s="299" t="s">
        <v>83</v>
      </c>
      <c r="AY304" s="201" t="s">
        <v>121</v>
      </c>
      <c r="BE304" s="300">
        <f t="shared" si="94"/>
        <v>0</v>
      </c>
      <c r="BF304" s="300">
        <f t="shared" si="95"/>
        <v>0</v>
      </c>
      <c r="BG304" s="300">
        <f t="shared" si="96"/>
        <v>0</v>
      </c>
      <c r="BH304" s="300">
        <f t="shared" si="97"/>
        <v>0</v>
      </c>
      <c r="BI304" s="300">
        <f t="shared" si="98"/>
        <v>0</v>
      </c>
      <c r="BJ304" s="201" t="s">
        <v>9</v>
      </c>
      <c r="BK304" s="300">
        <f t="shared" si="99"/>
        <v>0</v>
      </c>
      <c r="BL304" s="201" t="s">
        <v>126</v>
      </c>
      <c r="BM304" s="299" t="s">
        <v>662</v>
      </c>
    </row>
    <row r="305" spans="1:65" s="213" customFormat="1" ht="13.9" customHeight="1">
      <c r="A305" s="210"/>
      <c r="B305" s="211"/>
      <c r="C305" s="288" t="s">
        <v>170</v>
      </c>
      <c r="D305" s="288" t="s">
        <v>118</v>
      </c>
      <c r="E305" s="289" t="s">
        <v>587</v>
      </c>
      <c r="F305" s="290" t="s">
        <v>588</v>
      </c>
      <c r="G305" s="291" t="s">
        <v>152</v>
      </c>
      <c r="H305" s="292">
        <v>3</v>
      </c>
      <c r="I305" s="301">
        <v>0</v>
      </c>
      <c r="J305" s="293">
        <f t="shared" si="90"/>
        <v>0</v>
      </c>
      <c r="K305" s="290" t="s">
        <v>3</v>
      </c>
      <c r="L305" s="294"/>
      <c r="M305" s="295" t="s">
        <v>3</v>
      </c>
      <c r="N305" s="296" t="s">
        <v>46</v>
      </c>
      <c r="O305" s="297">
        <v>0</v>
      </c>
      <c r="P305" s="297">
        <f t="shared" si="91"/>
        <v>0</v>
      </c>
      <c r="Q305" s="297">
        <v>0</v>
      </c>
      <c r="R305" s="297">
        <f t="shared" si="92"/>
        <v>0</v>
      </c>
      <c r="S305" s="297">
        <v>0</v>
      </c>
      <c r="T305" s="297">
        <f t="shared" si="93"/>
        <v>0</v>
      </c>
      <c r="U305" s="298" t="s">
        <v>3</v>
      </c>
      <c r="V305" s="210"/>
      <c r="W305" s="210"/>
      <c r="X305" s="210"/>
      <c r="Y305" s="210"/>
      <c r="Z305" s="210"/>
      <c r="AA305" s="210"/>
      <c r="AB305" s="210"/>
      <c r="AC305" s="210"/>
      <c r="AD305" s="210"/>
      <c r="AE305" s="210"/>
      <c r="AR305" s="299" t="s">
        <v>126</v>
      </c>
      <c r="AT305" s="299" t="s">
        <v>118</v>
      </c>
      <c r="AU305" s="299" t="s">
        <v>83</v>
      </c>
      <c r="AY305" s="201" t="s">
        <v>121</v>
      </c>
      <c r="BE305" s="300">
        <f t="shared" si="94"/>
        <v>0</v>
      </c>
      <c r="BF305" s="300">
        <f t="shared" si="95"/>
        <v>0</v>
      </c>
      <c r="BG305" s="300">
        <f t="shared" si="96"/>
        <v>0</v>
      </c>
      <c r="BH305" s="300">
        <f t="shared" si="97"/>
        <v>0</v>
      </c>
      <c r="BI305" s="300">
        <f t="shared" si="98"/>
        <v>0</v>
      </c>
      <c r="BJ305" s="201" t="s">
        <v>9</v>
      </c>
      <c r="BK305" s="300">
        <f t="shared" si="99"/>
        <v>0</v>
      </c>
      <c r="BL305" s="201" t="s">
        <v>126</v>
      </c>
      <c r="BM305" s="299" t="s">
        <v>663</v>
      </c>
    </row>
    <row r="306" spans="1:65" s="213" customFormat="1" ht="13.9" customHeight="1">
      <c r="A306" s="210"/>
      <c r="B306" s="211"/>
      <c r="C306" s="288" t="s">
        <v>8</v>
      </c>
      <c r="D306" s="288" t="s">
        <v>118</v>
      </c>
      <c r="E306" s="289" t="s">
        <v>664</v>
      </c>
      <c r="F306" s="290" t="s">
        <v>665</v>
      </c>
      <c r="G306" s="291" t="s">
        <v>125</v>
      </c>
      <c r="H306" s="292">
        <v>1</v>
      </c>
      <c r="I306" s="301">
        <v>0</v>
      </c>
      <c r="J306" s="293">
        <f t="shared" si="90"/>
        <v>0</v>
      </c>
      <c r="K306" s="290" t="s">
        <v>3</v>
      </c>
      <c r="L306" s="294"/>
      <c r="M306" s="295" t="s">
        <v>3</v>
      </c>
      <c r="N306" s="296" t="s">
        <v>46</v>
      </c>
      <c r="O306" s="297">
        <v>0</v>
      </c>
      <c r="P306" s="297">
        <f t="shared" si="91"/>
        <v>0</v>
      </c>
      <c r="Q306" s="297">
        <v>0</v>
      </c>
      <c r="R306" s="297">
        <f t="shared" si="92"/>
        <v>0</v>
      </c>
      <c r="S306" s="297">
        <v>0</v>
      </c>
      <c r="T306" s="297">
        <f t="shared" si="93"/>
        <v>0</v>
      </c>
      <c r="U306" s="298" t="s">
        <v>3</v>
      </c>
      <c r="V306" s="210"/>
      <c r="W306" s="210"/>
      <c r="X306" s="210"/>
      <c r="Y306" s="210"/>
      <c r="Z306" s="210"/>
      <c r="AA306" s="210"/>
      <c r="AB306" s="210"/>
      <c r="AC306" s="210"/>
      <c r="AD306" s="210"/>
      <c r="AE306" s="210"/>
      <c r="AR306" s="299" t="s">
        <v>126</v>
      </c>
      <c r="AT306" s="299" t="s">
        <v>118</v>
      </c>
      <c r="AU306" s="299" t="s">
        <v>83</v>
      </c>
      <c r="AY306" s="201" t="s">
        <v>121</v>
      </c>
      <c r="BE306" s="300">
        <f t="shared" si="94"/>
        <v>0</v>
      </c>
      <c r="BF306" s="300">
        <f t="shared" si="95"/>
        <v>0</v>
      </c>
      <c r="BG306" s="300">
        <f t="shared" si="96"/>
        <v>0</v>
      </c>
      <c r="BH306" s="300">
        <f t="shared" si="97"/>
        <v>0</v>
      </c>
      <c r="BI306" s="300">
        <f t="shared" si="98"/>
        <v>0</v>
      </c>
      <c r="BJ306" s="201" t="s">
        <v>9</v>
      </c>
      <c r="BK306" s="300">
        <f t="shared" si="99"/>
        <v>0</v>
      </c>
      <c r="BL306" s="201" t="s">
        <v>126</v>
      </c>
      <c r="BM306" s="299" t="s">
        <v>666</v>
      </c>
    </row>
    <row r="307" spans="1:65" s="213" customFormat="1" ht="13.9" customHeight="1">
      <c r="A307" s="210"/>
      <c r="B307" s="211"/>
      <c r="C307" s="288" t="s">
        <v>174</v>
      </c>
      <c r="D307" s="288" t="s">
        <v>118</v>
      </c>
      <c r="E307" s="289" t="s">
        <v>667</v>
      </c>
      <c r="F307" s="290" t="s">
        <v>668</v>
      </c>
      <c r="G307" s="291" t="s">
        <v>125</v>
      </c>
      <c r="H307" s="292">
        <v>1</v>
      </c>
      <c r="I307" s="301">
        <v>0</v>
      </c>
      <c r="J307" s="293">
        <f t="shared" si="90"/>
        <v>0</v>
      </c>
      <c r="K307" s="290" t="s">
        <v>3</v>
      </c>
      <c r="L307" s="294"/>
      <c r="M307" s="295" t="s">
        <v>3</v>
      </c>
      <c r="N307" s="296" t="s">
        <v>46</v>
      </c>
      <c r="O307" s="297">
        <v>0</v>
      </c>
      <c r="P307" s="297">
        <f t="shared" si="91"/>
        <v>0</v>
      </c>
      <c r="Q307" s="297">
        <v>0</v>
      </c>
      <c r="R307" s="297">
        <f t="shared" si="92"/>
        <v>0</v>
      </c>
      <c r="S307" s="297">
        <v>0</v>
      </c>
      <c r="T307" s="297">
        <f t="shared" si="93"/>
        <v>0</v>
      </c>
      <c r="U307" s="298" t="s">
        <v>3</v>
      </c>
      <c r="V307" s="210"/>
      <c r="W307" s="210"/>
      <c r="X307" s="210"/>
      <c r="Y307" s="210"/>
      <c r="Z307" s="210"/>
      <c r="AA307" s="210"/>
      <c r="AB307" s="210"/>
      <c r="AC307" s="210"/>
      <c r="AD307" s="210"/>
      <c r="AE307" s="210"/>
      <c r="AR307" s="299" t="s">
        <v>126</v>
      </c>
      <c r="AT307" s="299" t="s">
        <v>118</v>
      </c>
      <c r="AU307" s="299" t="s">
        <v>83</v>
      </c>
      <c r="AY307" s="201" t="s">
        <v>121</v>
      </c>
      <c r="BE307" s="300">
        <f t="shared" si="94"/>
        <v>0</v>
      </c>
      <c r="BF307" s="300">
        <f t="shared" si="95"/>
        <v>0</v>
      </c>
      <c r="BG307" s="300">
        <f t="shared" si="96"/>
        <v>0</v>
      </c>
      <c r="BH307" s="300">
        <f t="shared" si="97"/>
        <v>0</v>
      </c>
      <c r="BI307" s="300">
        <f t="shared" si="98"/>
        <v>0</v>
      </c>
      <c r="BJ307" s="201" t="s">
        <v>9</v>
      </c>
      <c r="BK307" s="300">
        <f t="shared" si="99"/>
        <v>0</v>
      </c>
      <c r="BL307" s="201" t="s">
        <v>126</v>
      </c>
      <c r="BM307" s="299" t="s">
        <v>669</v>
      </c>
    </row>
    <row r="308" spans="1:65" s="213" customFormat="1" ht="13.9" customHeight="1">
      <c r="A308" s="210"/>
      <c r="B308" s="211"/>
      <c r="C308" s="288" t="s">
        <v>211</v>
      </c>
      <c r="D308" s="288" t="s">
        <v>118</v>
      </c>
      <c r="E308" s="289" t="s">
        <v>670</v>
      </c>
      <c r="F308" s="290" t="s">
        <v>671</v>
      </c>
      <c r="G308" s="291" t="s">
        <v>125</v>
      </c>
      <c r="H308" s="292">
        <v>3</v>
      </c>
      <c r="I308" s="301">
        <v>0</v>
      </c>
      <c r="J308" s="293">
        <f t="shared" si="90"/>
        <v>0</v>
      </c>
      <c r="K308" s="290" t="s">
        <v>3</v>
      </c>
      <c r="L308" s="294"/>
      <c r="M308" s="295" t="s">
        <v>3</v>
      </c>
      <c r="N308" s="296" t="s">
        <v>46</v>
      </c>
      <c r="O308" s="297">
        <v>0</v>
      </c>
      <c r="P308" s="297">
        <f t="shared" si="91"/>
        <v>0</v>
      </c>
      <c r="Q308" s="297">
        <v>0</v>
      </c>
      <c r="R308" s="297">
        <f t="shared" si="92"/>
        <v>0</v>
      </c>
      <c r="S308" s="297">
        <v>0</v>
      </c>
      <c r="T308" s="297">
        <f t="shared" si="93"/>
        <v>0</v>
      </c>
      <c r="U308" s="298" t="s">
        <v>3</v>
      </c>
      <c r="V308" s="210"/>
      <c r="W308" s="210"/>
      <c r="X308" s="210"/>
      <c r="Y308" s="210"/>
      <c r="Z308" s="210"/>
      <c r="AA308" s="210"/>
      <c r="AB308" s="210"/>
      <c r="AC308" s="210"/>
      <c r="AD308" s="210"/>
      <c r="AE308" s="210"/>
      <c r="AR308" s="299" t="s">
        <v>126</v>
      </c>
      <c r="AT308" s="299" t="s">
        <v>118</v>
      </c>
      <c r="AU308" s="299" t="s">
        <v>83</v>
      </c>
      <c r="AY308" s="201" t="s">
        <v>121</v>
      </c>
      <c r="BE308" s="300">
        <f t="shared" si="94"/>
        <v>0</v>
      </c>
      <c r="BF308" s="300">
        <f t="shared" si="95"/>
        <v>0</v>
      </c>
      <c r="BG308" s="300">
        <f t="shared" si="96"/>
        <v>0</v>
      </c>
      <c r="BH308" s="300">
        <f t="shared" si="97"/>
        <v>0</v>
      </c>
      <c r="BI308" s="300">
        <f t="shared" si="98"/>
        <v>0</v>
      </c>
      <c r="BJ308" s="201" t="s">
        <v>9</v>
      </c>
      <c r="BK308" s="300">
        <f t="shared" si="99"/>
        <v>0</v>
      </c>
      <c r="BL308" s="201" t="s">
        <v>126</v>
      </c>
      <c r="BM308" s="299" t="s">
        <v>672</v>
      </c>
    </row>
    <row r="309" spans="1:65" s="213" customFormat="1" ht="13.9" customHeight="1">
      <c r="A309" s="210"/>
      <c r="B309" s="211"/>
      <c r="C309" s="288" t="s">
        <v>177</v>
      </c>
      <c r="D309" s="288" t="s">
        <v>118</v>
      </c>
      <c r="E309" s="289" t="s">
        <v>673</v>
      </c>
      <c r="F309" s="290" t="s">
        <v>674</v>
      </c>
      <c r="G309" s="291" t="s">
        <v>152</v>
      </c>
      <c r="H309" s="292">
        <v>1</v>
      </c>
      <c r="I309" s="301">
        <v>0</v>
      </c>
      <c r="J309" s="293">
        <f t="shared" si="90"/>
        <v>0</v>
      </c>
      <c r="K309" s="290" t="s">
        <v>3</v>
      </c>
      <c r="L309" s="294"/>
      <c r="M309" s="295" t="s">
        <v>3</v>
      </c>
      <c r="N309" s="296" t="s">
        <v>46</v>
      </c>
      <c r="O309" s="297">
        <v>0</v>
      </c>
      <c r="P309" s="297">
        <f t="shared" si="91"/>
        <v>0</v>
      </c>
      <c r="Q309" s="297">
        <v>0</v>
      </c>
      <c r="R309" s="297">
        <f t="shared" si="92"/>
        <v>0</v>
      </c>
      <c r="S309" s="297">
        <v>0</v>
      </c>
      <c r="T309" s="297">
        <f t="shared" si="93"/>
        <v>0</v>
      </c>
      <c r="U309" s="298" t="s">
        <v>3</v>
      </c>
      <c r="V309" s="210"/>
      <c r="W309" s="210"/>
      <c r="X309" s="210"/>
      <c r="Y309" s="210"/>
      <c r="Z309" s="210"/>
      <c r="AA309" s="210"/>
      <c r="AB309" s="210"/>
      <c r="AC309" s="210"/>
      <c r="AD309" s="210"/>
      <c r="AE309" s="210"/>
      <c r="AR309" s="299" t="s">
        <v>126</v>
      </c>
      <c r="AT309" s="299" t="s">
        <v>118</v>
      </c>
      <c r="AU309" s="299" t="s">
        <v>83</v>
      </c>
      <c r="AY309" s="201" t="s">
        <v>121</v>
      </c>
      <c r="BE309" s="300">
        <f t="shared" si="94"/>
        <v>0</v>
      </c>
      <c r="BF309" s="300">
        <f t="shared" si="95"/>
        <v>0</v>
      </c>
      <c r="BG309" s="300">
        <f t="shared" si="96"/>
        <v>0</v>
      </c>
      <c r="BH309" s="300">
        <f t="shared" si="97"/>
        <v>0</v>
      </c>
      <c r="BI309" s="300">
        <f t="shared" si="98"/>
        <v>0</v>
      </c>
      <c r="BJ309" s="201" t="s">
        <v>9</v>
      </c>
      <c r="BK309" s="300">
        <f t="shared" si="99"/>
        <v>0</v>
      </c>
      <c r="BL309" s="201" t="s">
        <v>126</v>
      </c>
      <c r="BM309" s="299" t="s">
        <v>675</v>
      </c>
    </row>
    <row r="310" spans="1:65" s="213" customFormat="1" ht="13.9" customHeight="1">
      <c r="A310" s="210"/>
      <c r="B310" s="211"/>
      <c r="C310" s="288" t="s">
        <v>218</v>
      </c>
      <c r="D310" s="288" t="s">
        <v>118</v>
      </c>
      <c r="E310" s="289" t="s">
        <v>676</v>
      </c>
      <c r="F310" s="290" t="s">
        <v>677</v>
      </c>
      <c r="G310" s="291" t="s">
        <v>152</v>
      </c>
      <c r="H310" s="292">
        <v>10</v>
      </c>
      <c r="I310" s="301">
        <v>0</v>
      </c>
      <c r="J310" s="293">
        <f t="shared" si="90"/>
        <v>0</v>
      </c>
      <c r="K310" s="290" t="s">
        <v>3</v>
      </c>
      <c r="L310" s="294"/>
      <c r="M310" s="295" t="s">
        <v>3</v>
      </c>
      <c r="N310" s="296" t="s">
        <v>46</v>
      </c>
      <c r="O310" s="297">
        <v>0</v>
      </c>
      <c r="P310" s="297">
        <f t="shared" si="91"/>
        <v>0</v>
      </c>
      <c r="Q310" s="297">
        <v>0</v>
      </c>
      <c r="R310" s="297">
        <f t="shared" si="92"/>
        <v>0</v>
      </c>
      <c r="S310" s="297">
        <v>0</v>
      </c>
      <c r="T310" s="297">
        <f t="shared" si="93"/>
        <v>0</v>
      </c>
      <c r="U310" s="298" t="s">
        <v>3</v>
      </c>
      <c r="V310" s="210"/>
      <c r="W310" s="210"/>
      <c r="X310" s="210"/>
      <c r="Y310" s="210"/>
      <c r="Z310" s="210"/>
      <c r="AA310" s="210"/>
      <c r="AB310" s="210"/>
      <c r="AC310" s="210"/>
      <c r="AD310" s="210"/>
      <c r="AE310" s="210"/>
      <c r="AR310" s="299" t="s">
        <v>126</v>
      </c>
      <c r="AT310" s="299" t="s">
        <v>118</v>
      </c>
      <c r="AU310" s="299" t="s">
        <v>83</v>
      </c>
      <c r="AY310" s="201" t="s">
        <v>121</v>
      </c>
      <c r="BE310" s="300">
        <f t="shared" si="94"/>
        <v>0</v>
      </c>
      <c r="BF310" s="300">
        <f t="shared" si="95"/>
        <v>0</v>
      </c>
      <c r="BG310" s="300">
        <f t="shared" si="96"/>
        <v>0</v>
      </c>
      <c r="BH310" s="300">
        <f t="shared" si="97"/>
        <v>0</v>
      </c>
      <c r="BI310" s="300">
        <f t="shared" si="98"/>
        <v>0</v>
      </c>
      <c r="BJ310" s="201" t="s">
        <v>9</v>
      </c>
      <c r="BK310" s="300">
        <f t="shared" si="99"/>
        <v>0</v>
      </c>
      <c r="BL310" s="201" t="s">
        <v>126</v>
      </c>
      <c r="BM310" s="299" t="s">
        <v>678</v>
      </c>
    </row>
    <row r="311" spans="1:65" s="213" customFormat="1" ht="13.9" customHeight="1">
      <c r="A311" s="210"/>
      <c r="B311" s="211"/>
      <c r="C311" s="288" t="s">
        <v>181</v>
      </c>
      <c r="D311" s="288" t="s">
        <v>118</v>
      </c>
      <c r="E311" s="289" t="s">
        <v>679</v>
      </c>
      <c r="F311" s="290" t="s">
        <v>680</v>
      </c>
      <c r="G311" s="291" t="s">
        <v>152</v>
      </c>
      <c r="H311" s="292">
        <v>2</v>
      </c>
      <c r="I311" s="301">
        <v>0</v>
      </c>
      <c r="J311" s="293">
        <f t="shared" si="90"/>
        <v>0</v>
      </c>
      <c r="K311" s="290" t="s">
        <v>3</v>
      </c>
      <c r="L311" s="294"/>
      <c r="M311" s="295" t="s">
        <v>3</v>
      </c>
      <c r="N311" s="296" t="s">
        <v>46</v>
      </c>
      <c r="O311" s="297">
        <v>0</v>
      </c>
      <c r="P311" s="297">
        <f t="shared" si="91"/>
        <v>0</v>
      </c>
      <c r="Q311" s="297">
        <v>0</v>
      </c>
      <c r="R311" s="297">
        <f t="shared" si="92"/>
        <v>0</v>
      </c>
      <c r="S311" s="297">
        <v>0</v>
      </c>
      <c r="T311" s="297">
        <f t="shared" si="93"/>
        <v>0</v>
      </c>
      <c r="U311" s="298" t="s">
        <v>3</v>
      </c>
      <c r="V311" s="210"/>
      <c r="W311" s="210"/>
      <c r="X311" s="210"/>
      <c r="Y311" s="210"/>
      <c r="Z311" s="210"/>
      <c r="AA311" s="210"/>
      <c r="AB311" s="210"/>
      <c r="AC311" s="210"/>
      <c r="AD311" s="210"/>
      <c r="AE311" s="210"/>
      <c r="AR311" s="299" t="s">
        <v>126</v>
      </c>
      <c r="AT311" s="299" t="s">
        <v>118</v>
      </c>
      <c r="AU311" s="299" t="s">
        <v>83</v>
      </c>
      <c r="AY311" s="201" t="s">
        <v>121</v>
      </c>
      <c r="BE311" s="300">
        <f t="shared" si="94"/>
        <v>0</v>
      </c>
      <c r="BF311" s="300">
        <f t="shared" si="95"/>
        <v>0</v>
      </c>
      <c r="BG311" s="300">
        <f t="shared" si="96"/>
        <v>0</v>
      </c>
      <c r="BH311" s="300">
        <f t="shared" si="97"/>
        <v>0</v>
      </c>
      <c r="BI311" s="300">
        <f t="shared" si="98"/>
        <v>0</v>
      </c>
      <c r="BJ311" s="201" t="s">
        <v>9</v>
      </c>
      <c r="BK311" s="300">
        <f t="shared" si="99"/>
        <v>0</v>
      </c>
      <c r="BL311" s="201" t="s">
        <v>126</v>
      </c>
      <c r="BM311" s="299" t="s">
        <v>681</v>
      </c>
    </row>
    <row r="312" spans="1:65" s="213" customFormat="1" ht="13.9" customHeight="1">
      <c r="A312" s="210"/>
      <c r="B312" s="211"/>
      <c r="C312" s="288" t="s">
        <v>226</v>
      </c>
      <c r="D312" s="288" t="s">
        <v>118</v>
      </c>
      <c r="E312" s="289" t="s">
        <v>682</v>
      </c>
      <c r="F312" s="290" t="s">
        <v>683</v>
      </c>
      <c r="G312" s="291" t="s">
        <v>125</v>
      </c>
      <c r="H312" s="292">
        <v>5</v>
      </c>
      <c r="I312" s="301">
        <v>0</v>
      </c>
      <c r="J312" s="293">
        <f t="shared" si="90"/>
        <v>0</v>
      </c>
      <c r="K312" s="290" t="s">
        <v>3</v>
      </c>
      <c r="L312" s="294"/>
      <c r="M312" s="295" t="s">
        <v>3</v>
      </c>
      <c r="N312" s="296" t="s">
        <v>46</v>
      </c>
      <c r="O312" s="297">
        <v>0</v>
      </c>
      <c r="P312" s="297">
        <f t="shared" si="91"/>
        <v>0</v>
      </c>
      <c r="Q312" s="297">
        <v>0</v>
      </c>
      <c r="R312" s="297">
        <f t="shared" si="92"/>
        <v>0</v>
      </c>
      <c r="S312" s="297">
        <v>0</v>
      </c>
      <c r="T312" s="297">
        <f t="shared" si="93"/>
        <v>0</v>
      </c>
      <c r="U312" s="298" t="s">
        <v>3</v>
      </c>
      <c r="V312" s="210"/>
      <c r="W312" s="210"/>
      <c r="X312" s="210"/>
      <c r="Y312" s="210"/>
      <c r="Z312" s="210"/>
      <c r="AA312" s="210"/>
      <c r="AB312" s="210"/>
      <c r="AC312" s="210"/>
      <c r="AD312" s="210"/>
      <c r="AE312" s="210"/>
      <c r="AR312" s="299" t="s">
        <v>126</v>
      </c>
      <c r="AT312" s="299" t="s">
        <v>118</v>
      </c>
      <c r="AU312" s="299" t="s">
        <v>83</v>
      </c>
      <c r="AY312" s="201" t="s">
        <v>121</v>
      </c>
      <c r="BE312" s="300">
        <f t="shared" si="94"/>
        <v>0</v>
      </c>
      <c r="BF312" s="300">
        <f t="shared" si="95"/>
        <v>0</v>
      </c>
      <c r="BG312" s="300">
        <f t="shared" si="96"/>
        <v>0</v>
      </c>
      <c r="BH312" s="300">
        <f t="shared" si="97"/>
        <v>0</v>
      </c>
      <c r="BI312" s="300">
        <f t="shared" si="98"/>
        <v>0</v>
      </c>
      <c r="BJ312" s="201" t="s">
        <v>9</v>
      </c>
      <c r="BK312" s="300">
        <f t="shared" si="99"/>
        <v>0</v>
      </c>
      <c r="BL312" s="201" t="s">
        <v>126</v>
      </c>
      <c r="BM312" s="299" t="s">
        <v>684</v>
      </c>
    </row>
    <row r="313" spans="1:65" s="213" customFormat="1" ht="13.9" customHeight="1">
      <c r="A313" s="210"/>
      <c r="B313" s="211"/>
      <c r="C313" s="302" t="s">
        <v>685</v>
      </c>
      <c r="D313" s="302" t="s">
        <v>137</v>
      </c>
      <c r="E313" s="303" t="s">
        <v>686</v>
      </c>
      <c r="F313" s="304" t="s">
        <v>618</v>
      </c>
      <c r="G313" s="305" t="s">
        <v>333</v>
      </c>
      <c r="H313" s="309">
        <v>1</v>
      </c>
      <c r="I313" s="310">
        <v>0</v>
      </c>
      <c r="J313" s="306">
        <f t="shared" si="90"/>
        <v>0</v>
      </c>
      <c r="K313" s="304" t="s">
        <v>3</v>
      </c>
      <c r="L313" s="211"/>
      <c r="M313" s="307" t="s">
        <v>3</v>
      </c>
      <c r="N313" s="308" t="s">
        <v>46</v>
      </c>
      <c r="O313" s="297">
        <v>0</v>
      </c>
      <c r="P313" s="297">
        <f t="shared" si="91"/>
        <v>0</v>
      </c>
      <c r="Q313" s="297">
        <v>0</v>
      </c>
      <c r="R313" s="297">
        <f t="shared" si="92"/>
        <v>0</v>
      </c>
      <c r="S313" s="297">
        <v>0</v>
      </c>
      <c r="T313" s="297">
        <f t="shared" si="93"/>
        <v>0</v>
      </c>
      <c r="U313" s="298" t="s">
        <v>3</v>
      </c>
      <c r="V313" s="210"/>
      <c r="W313" s="210"/>
      <c r="X313" s="210"/>
      <c r="Y313" s="210"/>
      <c r="Z313" s="210"/>
      <c r="AA313" s="210"/>
      <c r="AB313" s="210"/>
      <c r="AC313" s="210"/>
      <c r="AD313" s="210"/>
      <c r="AE313" s="210"/>
      <c r="AR313" s="299" t="s">
        <v>141</v>
      </c>
      <c r="AT313" s="299" t="s">
        <v>137</v>
      </c>
      <c r="AU313" s="299" t="s">
        <v>83</v>
      </c>
      <c r="AY313" s="201" t="s">
        <v>121</v>
      </c>
      <c r="BE313" s="300">
        <f t="shared" si="94"/>
        <v>0</v>
      </c>
      <c r="BF313" s="300">
        <f t="shared" si="95"/>
        <v>0</v>
      </c>
      <c r="BG313" s="300">
        <f t="shared" si="96"/>
        <v>0</v>
      </c>
      <c r="BH313" s="300">
        <f t="shared" si="97"/>
        <v>0</v>
      </c>
      <c r="BI313" s="300">
        <f t="shared" si="98"/>
        <v>0</v>
      </c>
      <c r="BJ313" s="201" t="s">
        <v>9</v>
      </c>
      <c r="BK313" s="300">
        <f t="shared" si="99"/>
        <v>0</v>
      </c>
      <c r="BL313" s="201" t="s">
        <v>141</v>
      </c>
      <c r="BM313" s="299" t="s">
        <v>687</v>
      </c>
    </row>
    <row r="314" spans="1:65" s="275" customFormat="1" ht="22.9" customHeight="1">
      <c r="B314" s="276"/>
      <c r="D314" s="277" t="s">
        <v>74</v>
      </c>
      <c r="E314" s="286" t="s">
        <v>688</v>
      </c>
      <c r="F314" s="286" t="s">
        <v>689</v>
      </c>
      <c r="J314" s="287">
        <f>BK314</f>
        <v>0</v>
      </c>
      <c r="L314" s="276"/>
      <c r="M314" s="280"/>
      <c r="N314" s="281"/>
      <c r="O314" s="281"/>
      <c r="P314" s="282">
        <f>P315</f>
        <v>0</v>
      </c>
      <c r="Q314" s="281"/>
      <c r="R314" s="282">
        <f>R315</f>
        <v>0</v>
      </c>
      <c r="S314" s="281"/>
      <c r="T314" s="282">
        <f>T315</f>
        <v>0</v>
      </c>
      <c r="U314" s="283"/>
      <c r="AR314" s="277" t="s">
        <v>120</v>
      </c>
      <c r="AT314" s="284" t="s">
        <v>74</v>
      </c>
      <c r="AU314" s="284" t="s">
        <v>9</v>
      </c>
      <c r="AY314" s="277" t="s">
        <v>121</v>
      </c>
      <c r="BK314" s="285">
        <f>BK315</f>
        <v>0</v>
      </c>
    </row>
    <row r="315" spans="1:65" s="213" customFormat="1" ht="13.9" customHeight="1">
      <c r="A315" s="210"/>
      <c r="B315" s="211"/>
      <c r="C315" s="302" t="s">
        <v>690</v>
      </c>
      <c r="D315" s="302" t="s">
        <v>137</v>
      </c>
      <c r="E315" s="303" t="s">
        <v>691</v>
      </c>
      <c r="F315" s="304" t="s">
        <v>692</v>
      </c>
      <c r="G315" s="305" t="s">
        <v>140</v>
      </c>
      <c r="H315" s="310">
        <v>0</v>
      </c>
      <c r="I315" s="310">
        <v>0</v>
      </c>
      <c r="J315" s="306">
        <f>ROUND(I315*H315,0)</f>
        <v>0</v>
      </c>
      <c r="K315" s="304" t="s">
        <v>3</v>
      </c>
      <c r="L315" s="211"/>
      <c r="M315" s="307" t="s">
        <v>3</v>
      </c>
      <c r="N315" s="308" t="s">
        <v>46</v>
      </c>
      <c r="O315" s="297">
        <v>0</v>
      </c>
      <c r="P315" s="297">
        <f>O315*H315</f>
        <v>0</v>
      </c>
      <c r="Q315" s="297">
        <v>0</v>
      </c>
      <c r="R315" s="297">
        <f>Q315*H315</f>
        <v>0</v>
      </c>
      <c r="S315" s="297">
        <v>0</v>
      </c>
      <c r="T315" s="297">
        <f>S315*H315</f>
        <v>0</v>
      </c>
      <c r="U315" s="298" t="s">
        <v>3</v>
      </c>
      <c r="V315" s="210"/>
      <c r="W315" s="210"/>
      <c r="X315" s="210"/>
      <c r="Y315" s="210"/>
      <c r="Z315" s="210"/>
      <c r="AA315" s="210"/>
      <c r="AB315" s="210"/>
      <c r="AC315" s="210"/>
      <c r="AD315" s="210"/>
      <c r="AE315" s="210"/>
      <c r="AR315" s="299" t="s">
        <v>141</v>
      </c>
      <c r="AT315" s="299" t="s">
        <v>137</v>
      </c>
      <c r="AU315" s="299" t="s">
        <v>83</v>
      </c>
      <c r="AY315" s="201" t="s">
        <v>121</v>
      </c>
      <c r="BE315" s="300">
        <f>IF(N315="základní",J315,0)</f>
        <v>0</v>
      </c>
      <c r="BF315" s="300">
        <f>IF(N315="snížená",J315,0)</f>
        <v>0</v>
      </c>
      <c r="BG315" s="300">
        <f>IF(N315="zákl. přenesená",J315,0)</f>
        <v>0</v>
      </c>
      <c r="BH315" s="300">
        <f>IF(N315="sníž. přenesená",J315,0)</f>
        <v>0</v>
      </c>
      <c r="BI315" s="300">
        <f>IF(N315="nulová",J315,0)</f>
        <v>0</v>
      </c>
      <c r="BJ315" s="201" t="s">
        <v>9</v>
      </c>
      <c r="BK315" s="300">
        <f>ROUND(I315*H315,0)</f>
        <v>0</v>
      </c>
      <c r="BL315" s="201" t="s">
        <v>141</v>
      </c>
      <c r="BM315" s="299" t="s">
        <v>693</v>
      </c>
    </row>
    <row r="316" spans="1:65" s="275" customFormat="1" ht="22.9" customHeight="1">
      <c r="B316" s="276"/>
      <c r="D316" s="277" t="s">
        <v>74</v>
      </c>
      <c r="E316" s="286" t="s">
        <v>694</v>
      </c>
      <c r="F316" s="286" t="s">
        <v>695</v>
      </c>
      <c r="J316" s="287">
        <f>BK316</f>
        <v>0</v>
      </c>
      <c r="L316" s="276"/>
      <c r="M316" s="280"/>
      <c r="N316" s="281"/>
      <c r="O316" s="281"/>
      <c r="P316" s="282">
        <f>SUM(P317:P320)</f>
        <v>0</v>
      </c>
      <c r="Q316" s="281"/>
      <c r="R316" s="282">
        <f>SUM(R317:R320)</f>
        <v>0</v>
      </c>
      <c r="S316" s="281"/>
      <c r="T316" s="282">
        <f>SUM(T317:T320)</f>
        <v>0</v>
      </c>
      <c r="U316" s="283"/>
      <c r="AR316" s="277" t="s">
        <v>120</v>
      </c>
      <c r="AT316" s="284" t="s">
        <v>74</v>
      </c>
      <c r="AU316" s="284" t="s">
        <v>9</v>
      </c>
      <c r="AY316" s="277" t="s">
        <v>121</v>
      </c>
      <c r="BK316" s="285">
        <f>SUM(BK317:BK320)</f>
        <v>0</v>
      </c>
    </row>
    <row r="317" spans="1:65" s="213" customFormat="1" ht="13.9" customHeight="1">
      <c r="A317" s="210"/>
      <c r="B317" s="211"/>
      <c r="C317" s="302" t="s">
        <v>384</v>
      </c>
      <c r="D317" s="302" t="s">
        <v>137</v>
      </c>
      <c r="E317" s="303" t="s">
        <v>696</v>
      </c>
      <c r="F317" s="304" t="s">
        <v>697</v>
      </c>
      <c r="G317" s="305" t="s">
        <v>698</v>
      </c>
      <c r="H317" s="309">
        <v>1</v>
      </c>
      <c r="I317" s="310">
        <v>0</v>
      </c>
      <c r="J317" s="306">
        <f>ROUND(I317*H317,0)</f>
        <v>0</v>
      </c>
      <c r="K317" s="304" t="s">
        <v>3</v>
      </c>
      <c r="L317" s="211"/>
      <c r="M317" s="307" t="s">
        <v>3</v>
      </c>
      <c r="N317" s="308" t="s">
        <v>46</v>
      </c>
      <c r="O317" s="297">
        <v>0</v>
      </c>
      <c r="P317" s="297">
        <f>O317*H317</f>
        <v>0</v>
      </c>
      <c r="Q317" s="297">
        <v>0</v>
      </c>
      <c r="R317" s="297">
        <f>Q317*H317</f>
        <v>0</v>
      </c>
      <c r="S317" s="297">
        <v>0</v>
      </c>
      <c r="T317" s="297">
        <f>S317*H317</f>
        <v>0</v>
      </c>
      <c r="U317" s="298" t="s">
        <v>3</v>
      </c>
      <c r="V317" s="210"/>
      <c r="W317" s="210"/>
      <c r="X317" s="210"/>
      <c r="Y317" s="210"/>
      <c r="Z317" s="210"/>
      <c r="AA317" s="210"/>
      <c r="AB317" s="210"/>
      <c r="AC317" s="210"/>
      <c r="AD317" s="210"/>
      <c r="AE317" s="210"/>
      <c r="AR317" s="299" t="s">
        <v>141</v>
      </c>
      <c r="AT317" s="299" t="s">
        <v>137</v>
      </c>
      <c r="AU317" s="299" t="s">
        <v>83</v>
      </c>
      <c r="AY317" s="201" t="s">
        <v>121</v>
      </c>
      <c r="BE317" s="300">
        <f>IF(N317="základní",J317,0)</f>
        <v>0</v>
      </c>
      <c r="BF317" s="300">
        <f>IF(N317="snížená",J317,0)</f>
        <v>0</v>
      </c>
      <c r="BG317" s="300">
        <f>IF(N317="zákl. přenesená",J317,0)</f>
        <v>0</v>
      </c>
      <c r="BH317" s="300">
        <f>IF(N317="sníž. přenesená",J317,0)</f>
        <v>0</v>
      </c>
      <c r="BI317" s="300">
        <f>IF(N317="nulová",J317,0)</f>
        <v>0</v>
      </c>
      <c r="BJ317" s="201" t="s">
        <v>9</v>
      </c>
      <c r="BK317" s="300">
        <f>ROUND(I317*H317,0)</f>
        <v>0</v>
      </c>
      <c r="BL317" s="201" t="s">
        <v>141</v>
      </c>
      <c r="BM317" s="299" t="s">
        <v>699</v>
      </c>
    </row>
    <row r="318" spans="1:65" s="213" customFormat="1" ht="13.9" customHeight="1">
      <c r="A318" s="210"/>
      <c r="B318" s="211"/>
      <c r="C318" s="302" t="s">
        <v>700</v>
      </c>
      <c r="D318" s="302" t="s">
        <v>137</v>
      </c>
      <c r="E318" s="303" t="s">
        <v>701</v>
      </c>
      <c r="F318" s="304" t="s">
        <v>702</v>
      </c>
      <c r="G318" s="305" t="s">
        <v>698</v>
      </c>
      <c r="H318" s="309">
        <v>1</v>
      </c>
      <c r="I318" s="310">
        <v>0</v>
      </c>
      <c r="J318" s="306">
        <f>ROUND(I318*H318,0)</f>
        <v>0</v>
      </c>
      <c r="K318" s="304" t="s">
        <v>3</v>
      </c>
      <c r="L318" s="211"/>
      <c r="M318" s="307" t="s">
        <v>3</v>
      </c>
      <c r="N318" s="308" t="s">
        <v>46</v>
      </c>
      <c r="O318" s="297">
        <v>0</v>
      </c>
      <c r="P318" s="297">
        <f>O318*H318</f>
        <v>0</v>
      </c>
      <c r="Q318" s="297">
        <v>0</v>
      </c>
      <c r="R318" s="297">
        <f>Q318*H318</f>
        <v>0</v>
      </c>
      <c r="S318" s="297">
        <v>0</v>
      </c>
      <c r="T318" s="297">
        <f>S318*H318</f>
        <v>0</v>
      </c>
      <c r="U318" s="298" t="s">
        <v>3</v>
      </c>
      <c r="V318" s="210"/>
      <c r="W318" s="210"/>
      <c r="X318" s="210"/>
      <c r="Y318" s="210"/>
      <c r="Z318" s="210"/>
      <c r="AA318" s="210"/>
      <c r="AB318" s="210"/>
      <c r="AC318" s="210"/>
      <c r="AD318" s="210"/>
      <c r="AE318" s="210"/>
      <c r="AR318" s="299" t="s">
        <v>141</v>
      </c>
      <c r="AT318" s="299" t="s">
        <v>137</v>
      </c>
      <c r="AU318" s="299" t="s">
        <v>83</v>
      </c>
      <c r="AY318" s="201" t="s">
        <v>121</v>
      </c>
      <c r="BE318" s="300">
        <f>IF(N318="základní",J318,0)</f>
        <v>0</v>
      </c>
      <c r="BF318" s="300">
        <f>IF(N318="snížená",J318,0)</f>
        <v>0</v>
      </c>
      <c r="BG318" s="300">
        <f>IF(N318="zákl. přenesená",J318,0)</f>
        <v>0</v>
      </c>
      <c r="BH318" s="300">
        <f>IF(N318="sníž. přenesená",J318,0)</f>
        <v>0</v>
      </c>
      <c r="BI318" s="300">
        <f>IF(N318="nulová",J318,0)</f>
        <v>0</v>
      </c>
      <c r="BJ318" s="201" t="s">
        <v>9</v>
      </c>
      <c r="BK318" s="300">
        <f>ROUND(I318*H318,0)</f>
        <v>0</v>
      </c>
      <c r="BL318" s="201" t="s">
        <v>141</v>
      </c>
      <c r="BM318" s="299" t="s">
        <v>703</v>
      </c>
    </row>
    <row r="319" spans="1:65" s="213" customFormat="1" ht="13.9" customHeight="1">
      <c r="A319" s="210"/>
      <c r="B319" s="211"/>
      <c r="C319" s="302" t="s">
        <v>387</v>
      </c>
      <c r="D319" s="302" t="s">
        <v>137</v>
      </c>
      <c r="E319" s="303" t="s">
        <v>704</v>
      </c>
      <c r="F319" s="304" t="s">
        <v>705</v>
      </c>
      <c r="G319" s="305" t="s">
        <v>698</v>
      </c>
      <c r="H319" s="309">
        <v>1</v>
      </c>
      <c r="I319" s="310">
        <v>0</v>
      </c>
      <c r="J319" s="306">
        <f>ROUND(I319*H319,0)</f>
        <v>0</v>
      </c>
      <c r="K319" s="304" t="s">
        <v>3</v>
      </c>
      <c r="L319" s="211"/>
      <c r="M319" s="307" t="s">
        <v>3</v>
      </c>
      <c r="N319" s="308" t="s">
        <v>46</v>
      </c>
      <c r="O319" s="297">
        <v>0</v>
      </c>
      <c r="P319" s="297">
        <f>O319*H319</f>
        <v>0</v>
      </c>
      <c r="Q319" s="297">
        <v>0</v>
      </c>
      <c r="R319" s="297">
        <f>Q319*H319</f>
        <v>0</v>
      </c>
      <c r="S319" s="297">
        <v>0</v>
      </c>
      <c r="T319" s="297">
        <f>S319*H319</f>
        <v>0</v>
      </c>
      <c r="U319" s="298" t="s">
        <v>3</v>
      </c>
      <c r="V319" s="210"/>
      <c r="W319" s="210"/>
      <c r="X319" s="210"/>
      <c r="Y319" s="210"/>
      <c r="Z319" s="210"/>
      <c r="AA319" s="210"/>
      <c r="AB319" s="210"/>
      <c r="AC319" s="210"/>
      <c r="AD319" s="210"/>
      <c r="AE319" s="210"/>
      <c r="AR319" s="299" t="s">
        <v>141</v>
      </c>
      <c r="AT319" s="299" t="s">
        <v>137</v>
      </c>
      <c r="AU319" s="299" t="s">
        <v>83</v>
      </c>
      <c r="AY319" s="201" t="s">
        <v>121</v>
      </c>
      <c r="BE319" s="300">
        <f>IF(N319="základní",J319,0)</f>
        <v>0</v>
      </c>
      <c r="BF319" s="300">
        <f>IF(N319="snížená",J319,0)</f>
        <v>0</v>
      </c>
      <c r="BG319" s="300">
        <f>IF(N319="zákl. přenesená",J319,0)</f>
        <v>0</v>
      </c>
      <c r="BH319" s="300">
        <f>IF(N319="sníž. přenesená",J319,0)</f>
        <v>0</v>
      </c>
      <c r="BI319" s="300">
        <f>IF(N319="nulová",J319,0)</f>
        <v>0</v>
      </c>
      <c r="BJ319" s="201" t="s">
        <v>9</v>
      </c>
      <c r="BK319" s="300">
        <f>ROUND(I319*H319,0)</f>
        <v>0</v>
      </c>
      <c r="BL319" s="201" t="s">
        <v>141</v>
      </c>
      <c r="BM319" s="299" t="s">
        <v>706</v>
      </c>
    </row>
    <row r="320" spans="1:65" s="213" customFormat="1" ht="13.9" customHeight="1">
      <c r="A320" s="210"/>
      <c r="B320" s="211"/>
      <c r="C320" s="302" t="s">
        <v>707</v>
      </c>
      <c r="D320" s="302" t="s">
        <v>137</v>
      </c>
      <c r="E320" s="303" t="s">
        <v>708</v>
      </c>
      <c r="F320" s="304" t="s">
        <v>709</v>
      </c>
      <c r="G320" s="305" t="s">
        <v>698</v>
      </c>
      <c r="H320" s="309">
        <v>1</v>
      </c>
      <c r="I320" s="310">
        <v>0</v>
      </c>
      <c r="J320" s="306">
        <f>ROUND(I320*H320,0)</f>
        <v>0</v>
      </c>
      <c r="K320" s="304" t="s">
        <v>3</v>
      </c>
      <c r="L320" s="211"/>
      <c r="M320" s="327" t="s">
        <v>3</v>
      </c>
      <c r="N320" s="328" t="s">
        <v>46</v>
      </c>
      <c r="O320" s="329">
        <v>0</v>
      </c>
      <c r="P320" s="329">
        <f>O320*H320</f>
        <v>0</v>
      </c>
      <c r="Q320" s="329">
        <v>0</v>
      </c>
      <c r="R320" s="329">
        <f>Q320*H320</f>
        <v>0</v>
      </c>
      <c r="S320" s="329">
        <v>0</v>
      </c>
      <c r="T320" s="329">
        <f>S320*H320</f>
        <v>0</v>
      </c>
      <c r="U320" s="330" t="s">
        <v>3</v>
      </c>
      <c r="V320" s="210"/>
      <c r="W320" s="210"/>
      <c r="X320" s="210"/>
      <c r="Y320" s="210"/>
      <c r="Z320" s="210"/>
      <c r="AA320" s="210"/>
      <c r="AB320" s="210"/>
      <c r="AC320" s="210"/>
      <c r="AD320" s="210"/>
      <c r="AE320" s="210"/>
      <c r="AR320" s="299" t="s">
        <v>141</v>
      </c>
      <c r="AT320" s="299" t="s">
        <v>137</v>
      </c>
      <c r="AU320" s="299" t="s">
        <v>83</v>
      </c>
      <c r="AY320" s="201" t="s">
        <v>121</v>
      </c>
      <c r="BE320" s="300">
        <f>IF(N320="základní",J320,0)</f>
        <v>0</v>
      </c>
      <c r="BF320" s="300">
        <f>IF(N320="snížená",J320,0)</f>
        <v>0</v>
      </c>
      <c r="BG320" s="300">
        <f>IF(N320="zákl. přenesená",J320,0)</f>
        <v>0</v>
      </c>
      <c r="BH320" s="300">
        <f>IF(N320="sníž. přenesená",J320,0)</f>
        <v>0</v>
      </c>
      <c r="BI320" s="300">
        <f>IF(N320="nulová",J320,0)</f>
        <v>0</v>
      </c>
      <c r="BJ320" s="201" t="s">
        <v>9</v>
      </c>
      <c r="BK320" s="300">
        <f>ROUND(I320*H320,0)</f>
        <v>0</v>
      </c>
      <c r="BL320" s="201" t="s">
        <v>141</v>
      </c>
      <c r="BM320" s="299" t="s">
        <v>710</v>
      </c>
    </row>
    <row r="321" spans="1:31" s="213" customFormat="1" ht="6.95" customHeight="1">
      <c r="A321" s="210"/>
      <c r="B321" s="240"/>
      <c r="C321" s="241"/>
      <c r="D321" s="241"/>
      <c r="E321" s="241"/>
      <c r="F321" s="241"/>
      <c r="G321" s="241"/>
      <c r="H321" s="241"/>
      <c r="I321" s="241"/>
      <c r="J321" s="241"/>
      <c r="K321" s="241"/>
      <c r="L321" s="211"/>
      <c r="M321" s="210"/>
      <c r="O321" s="210"/>
      <c r="P321" s="210"/>
      <c r="Q321" s="210"/>
      <c r="R321" s="210"/>
      <c r="S321" s="210"/>
      <c r="T321" s="210"/>
      <c r="U321" s="210"/>
      <c r="V321" s="210"/>
      <c r="W321" s="210"/>
      <c r="X321" s="210"/>
      <c r="Y321" s="210"/>
      <c r="Z321" s="210"/>
      <c r="AA321" s="210"/>
      <c r="AB321" s="210"/>
      <c r="AC321" s="210"/>
      <c r="AD321" s="210"/>
      <c r="AE321" s="210"/>
    </row>
  </sheetData>
  <sheetProtection algorithmName="SHA-512" hashValue="C9qKZpnW9JQnECEXc9bSwBtmplCzwt1DXz507wQqhX+3XH48CRTAUIe48iqfuZd41Fj1qEhHdUaQSHLy0/RNIA==" saltValue="PXgLpc1Ar9lQPWm6DdnqIQ==" spinCount="100000" sheet="1" objects="1" scenarios="1"/>
  <protectedRanges>
    <protectedRange sqref="I155:I320" name="Oblast9"/>
    <protectedRange sqref="I95:I97" name="Oblast7"/>
    <protectedRange sqref="H315" name="Oblast5"/>
    <protectedRange sqref="H152" name="Oblast3"/>
    <protectedRange sqref="H96" name="Oblast1"/>
    <protectedRange sqref="H97" name="Oblast2"/>
    <protectedRange sqref="H153" name="Oblast4"/>
    <protectedRange sqref="I93" name="Oblast6"/>
    <protectedRange sqref="I99:I153" name="Oblast8"/>
  </protectedRanges>
  <autoFilter ref="C88:K320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4"/>
  <sheetViews>
    <sheetView showGridLines="0" topLeftCell="A77" workbookViewId="0">
      <selection activeCell="F90" sqref="F90"/>
    </sheetView>
  </sheetViews>
  <sheetFormatPr defaultRowHeight="11.25"/>
  <cols>
    <col min="1" max="1" width="8.83203125" style="73" customWidth="1"/>
    <col min="2" max="2" width="1.1640625" style="73" customWidth="1"/>
    <col min="3" max="4" width="4.5" style="73" customWidth="1"/>
    <col min="5" max="5" width="18.33203125" style="73" customWidth="1"/>
    <col min="6" max="6" width="108" style="73" customWidth="1"/>
    <col min="7" max="7" width="8" style="73" customWidth="1"/>
    <col min="8" max="8" width="12.33203125" style="73" customWidth="1"/>
    <col min="9" max="11" width="21.5" style="73" customWidth="1"/>
    <col min="12" max="12" width="10" style="73" customWidth="1"/>
    <col min="13" max="13" width="11.5" style="73" hidden="1" customWidth="1"/>
    <col min="14" max="14" width="9.1640625" style="73" hidden="1"/>
    <col min="15" max="21" width="15.1640625" style="73" hidden="1" customWidth="1"/>
    <col min="22" max="22" width="13.1640625" style="73" customWidth="1"/>
    <col min="23" max="23" width="17.5" style="73" customWidth="1"/>
    <col min="24" max="24" width="13.1640625" style="73" customWidth="1"/>
    <col min="25" max="25" width="16" style="73" customWidth="1"/>
    <col min="26" max="26" width="11.6640625" style="73" customWidth="1"/>
    <col min="27" max="27" width="16" style="73" customWidth="1"/>
    <col min="28" max="28" width="17.5" style="73" customWidth="1"/>
    <col min="29" max="29" width="11.6640625" style="73" customWidth="1"/>
    <col min="30" max="30" width="16" style="73" customWidth="1"/>
    <col min="31" max="31" width="17.5" style="73" customWidth="1"/>
    <col min="32" max="43" width="9.33203125" style="73"/>
    <col min="44" max="65" width="9.1640625" style="73" hidden="1"/>
    <col min="66" max="16384" width="9.33203125" style="73"/>
  </cols>
  <sheetData>
    <row r="2" spans="1:46" ht="36.950000000000003" customHeight="1">
      <c r="L2" s="199" t="s">
        <v>6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201" t="s">
        <v>86</v>
      </c>
    </row>
    <row r="3" spans="1:46" ht="6.95" customHeight="1">
      <c r="B3" s="202"/>
      <c r="C3" s="203"/>
      <c r="D3" s="203"/>
      <c r="E3" s="203"/>
      <c r="F3" s="203"/>
      <c r="G3" s="203"/>
      <c r="H3" s="203"/>
      <c r="I3" s="203"/>
      <c r="J3" s="203"/>
      <c r="K3" s="203"/>
      <c r="L3" s="204"/>
      <c r="AT3" s="201" t="s">
        <v>83</v>
      </c>
    </row>
    <row r="4" spans="1:46" ht="24.95" customHeight="1">
      <c r="B4" s="204"/>
      <c r="D4" s="205" t="s">
        <v>87</v>
      </c>
      <c r="L4" s="204"/>
      <c r="M4" s="206" t="s">
        <v>12</v>
      </c>
      <c r="AT4" s="201" t="s">
        <v>4</v>
      </c>
    </row>
    <row r="5" spans="1:46" ht="6.95" customHeight="1">
      <c r="B5" s="204"/>
      <c r="L5" s="204"/>
    </row>
    <row r="6" spans="1:46" ht="12" customHeight="1">
      <c r="B6" s="204"/>
      <c r="D6" s="207" t="s">
        <v>16</v>
      </c>
      <c r="L6" s="204"/>
    </row>
    <row r="7" spans="1:46" ht="14.45" customHeight="1">
      <c r="B7" s="204"/>
      <c r="E7" s="208" t="str">
        <f>'Rekapitulace stavby'!K6</f>
        <v>Sportovní hala TUL Liberec UO - výměna umělého osvětlení hal</v>
      </c>
      <c r="F7" s="209"/>
      <c r="G7" s="209"/>
      <c r="H7" s="209"/>
      <c r="L7" s="204"/>
    </row>
    <row r="8" spans="1:46" s="213" customFormat="1" ht="12" customHeight="1">
      <c r="A8" s="210"/>
      <c r="B8" s="211"/>
      <c r="C8" s="210"/>
      <c r="D8" s="207" t="s">
        <v>88</v>
      </c>
      <c r="E8" s="210"/>
      <c r="F8" s="210"/>
      <c r="G8" s="210"/>
      <c r="H8" s="210"/>
      <c r="I8" s="210"/>
      <c r="J8" s="210"/>
      <c r="K8" s="210"/>
      <c r="L8" s="212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</row>
    <row r="9" spans="1:46" s="213" customFormat="1" ht="14.45" customHeight="1">
      <c r="A9" s="210"/>
      <c r="B9" s="211"/>
      <c r="C9" s="210"/>
      <c r="D9" s="210"/>
      <c r="E9" s="214" t="s">
        <v>711</v>
      </c>
      <c r="F9" s="215"/>
      <c r="G9" s="215"/>
      <c r="H9" s="215"/>
      <c r="I9" s="210"/>
      <c r="J9" s="210"/>
      <c r="K9" s="210"/>
      <c r="L9" s="212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</row>
    <row r="10" spans="1:46" s="213" customFormat="1">
      <c r="A10" s="210"/>
      <c r="B10" s="211"/>
      <c r="C10" s="210"/>
      <c r="D10" s="210"/>
      <c r="E10" s="210"/>
      <c r="F10" s="210"/>
      <c r="G10" s="210"/>
      <c r="H10" s="210"/>
      <c r="I10" s="210"/>
      <c r="J10" s="210"/>
      <c r="K10" s="210"/>
      <c r="L10" s="212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</row>
    <row r="11" spans="1:46" s="213" customFormat="1" ht="12" customHeight="1">
      <c r="A11" s="210"/>
      <c r="B11" s="211"/>
      <c r="C11" s="210"/>
      <c r="D11" s="207" t="s">
        <v>18</v>
      </c>
      <c r="E11" s="210"/>
      <c r="F11" s="216" t="s">
        <v>3</v>
      </c>
      <c r="G11" s="210"/>
      <c r="H11" s="210"/>
      <c r="I11" s="207" t="s">
        <v>20</v>
      </c>
      <c r="J11" s="216" t="s">
        <v>3</v>
      </c>
      <c r="K11" s="210"/>
      <c r="L11" s="212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</row>
    <row r="12" spans="1:46" s="213" customFormat="1" ht="12" customHeight="1">
      <c r="A12" s="210"/>
      <c r="B12" s="211"/>
      <c r="C12" s="210"/>
      <c r="D12" s="207" t="s">
        <v>22</v>
      </c>
      <c r="E12" s="210"/>
      <c r="F12" s="216" t="s">
        <v>23</v>
      </c>
      <c r="G12" s="210"/>
      <c r="H12" s="210"/>
      <c r="I12" s="207" t="s">
        <v>24</v>
      </c>
      <c r="J12" s="217" t="str">
        <f>'Rekapitulace stavby'!AN8</f>
        <v>4. 7. 2018</v>
      </c>
      <c r="K12" s="210"/>
      <c r="L12" s="212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</row>
    <row r="13" spans="1:46" s="213" customFormat="1" ht="10.9" customHeight="1">
      <c r="A13" s="210"/>
      <c r="B13" s="211"/>
      <c r="C13" s="210"/>
      <c r="D13" s="210"/>
      <c r="E13" s="210"/>
      <c r="F13" s="210"/>
      <c r="G13" s="210"/>
      <c r="H13" s="210"/>
      <c r="I13" s="210"/>
      <c r="J13" s="210"/>
      <c r="K13" s="210"/>
      <c r="L13" s="212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</row>
    <row r="14" spans="1:46" s="213" customFormat="1" ht="12" customHeight="1">
      <c r="A14" s="210"/>
      <c r="B14" s="211"/>
      <c r="C14" s="210"/>
      <c r="D14" s="207" t="s">
        <v>28</v>
      </c>
      <c r="E14" s="210"/>
      <c r="F14" s="210"/>
      <c r="G14" s="210"/>
      <c r="H14" s="210"/>
      <c r="I14" s="207" t="s">
        <v>29</v>
      </c>
      <c r="J14" s="216" t="s">
        <v>3</v>
      </c>
      <c r="K14" s="210"/>
      <c r="L14" s="212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</row>
    <row r="15" spans="1:46" s="213" customFormat="1" ht="18" customHeight="1">
      <c r="A15" s="210"/>
      <c r="B15" s="211"/>
      <c r="C15" s="210"/>
      <c r="D15" s="210"/>
      <c r="E15" s="216" t="s">
        <v>30</v>
      </c>
      <c r="F15" s="210"/>
      <c r="G15" s="210"/>
      <c r="H15" s="210"/>
      <c r="I15" s="207" t="s">
        <v>31</v>
      </c>
      <c r="J15" s="216" t="s">
        <v>3</v>
      </c>
      <c r="K15" s="210"/>
      <c r="L15" s="212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</row>
    <row r="16" spans="1:46" s="213" customFormat="1" ht="6.95" customHeight="1">
      <c r="A16" s="210"/>
      <c r="B16" s="211"/>
      <c r="C16" s="210"/>
      <c r="D16" s="210"/>
      <c r="E16" s="210"/>
      <c r="F16" s="210"/>
      <c r="G16" s="210"/>
      <c r="H16" s="210"/>
      <c r="I16" s="210"/>
      <c r="J16" s="210"/>
      <c r="K16" s="210"/>
      <c r="L16" s="212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</row>
    <row r="17" spans="1:31" s="213" customFormat="1" ht="12" customHeight="1">
      <c r="A17" s="210"/>
      <c r="B17" s="211"/>
      <c r="C17" s="210"/>
      <c r="D17" s="207" t="s">
        <v>32</v>
      </c>
      <c r="E17" s="210"/>
      <c r="F17" s="210"/>
      <c r="G17" s="210"/>
      <c r="H17" s="210"/>
      <c r="I17" s="207" t="s">
        <v>29</v>
      </c>
      <c r="J17" s="216" t="str">
        <f>'Rekapitulace stavby'!AN13</f>
        <v/>
      </c>
      <c r="K17" s="210"/>
      <c r="L17" s="212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</row>
    <row r="18" spans="1:31" s="213" customFormat="1" ht="18" customHeight="1">
      <c r="A18" s="210"/>
      <c r="B18" s="211"/>
      <c r="C18" s="210"/>
      <c r="D18" s="210"/>
      <c r="E18" s="220" t="str">
        <f>'Rekapitulace stavby'!E14</f>
        <v xml:space="preserve"> </v>
      </c>
      <c r="F18" s="220"/>
      <c r="G18" s="220"/>
      <c r="H18" s="220"/>
      <c r="I18" s="207" t="s">
        <v>31</v>
      </c>
      <c r="J18" s="216" t="str">
        <f>'Rekapitulace stavby'!AN14</f>
        <v/>
      </c>
      <c r="K18" s="210"/>
      <c r="L18" s="212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</row>
    <row r="19" spans="1:31" s="213" customFormat="1" ht="6.95" customHeight="1">
      <c r="A19" s="210"/>
      <c r="B19" s="211"/>
      <c r="C19" s="210"/>
      <c r="D19" s="210"/>
      <c r="E19" s="210"/>
      <c r="F19" s="210"/>
      <c r="G19" s="210"/>
      <c r="H19" s="210"/>
      <c r="I19" s="210"/>
      <c r="J19" s="210"/>
      <c r="K19" s="210"/>
      <c r="L19" s="212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</row>
    <row r="20" spans="1:31" s="213" customFormat="1" ht="12" customHeight="1">
      <c r="A20" s="210"/>
      <c r="B20" s="211"/>
      <c r="C20" s="210"/>
      <c r="D20" s="207" t="s">
        <v>34</v>
      </c>
      <c r="E20" s="210"/>
      <c r="F20" s="210"/>
      <c r="G20" s="210"/>
      <c r="H20" s="210"/>
      <c r="I20" s="207" t="s">
        <v>29</v>
      </c>
      <c r="J20" s="216" t="s">
        <v>3</v>
      </c>
      <c r="K20" s="210"/>
      <c r="L20" s="212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</row>
    <row r="21" spans="1:31" s="213" customFormat="1" ht="18" customHeight="1">
      <c r="A21" s="210"/>
      <c r="B21" s="211"/>
      <c r="C21" s="210"/>
      <c r="D21" s="210"/>
      <c r="E21" s="216" t="s">
        <v>35</v>
      </c>
      <c r="F21" s="210"/>
      <c r="G21" s="210"/>
      <c r="H21" s="210"/>
      <c r="I21" s="207" t="s">
        <v>31</v>
      </c>
      <c r="J21" s="216" t="s">
        <v>3</v>
      </c>
      <c r="K21" s="210"/>
      <c r="L21" s="212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</row>
    <row r="22" spans="1:31" s="213" customFormat="1" ht="6.95" customHeight="1">
      <c r="A22" s="210"/>
      <c r="B22" s="211"/>
      <c r="C22" s="210"/>
      <c r="D22" s="210"/>
      <c r="E22" s="210"/>
      <c r="F22" s="210"/>
      <c r="G22" s="210"/>
      <c r="H22" s="210"/>
      <c r="I22" s="210"/>
      <c r="J22" s="210"/>
      <c r="K22" s="210"/>
      <c r="L22" s="212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</row>
    <row r="23" spans="1:31" s="213" customFormat="1" ht="12" customHeight="1">
      <c r="A23" s="210"/>
      <c r="B23" s="211"/>
      <c r="C23" s="210"/>
      <c r="D23" s="207" t="s">
        <v>38</v>
      </c>
      <c r="E23" s="210"/>
      <c r="F23" s="210"/>
      <c r="G23" s="210"/>
      <c r="H23" s="210"/>
      <c r="I23" s="207" t="s">
        <v>29</v>
      </c>
      <c r="J23" s="216" t="s">
        <v>3</v>
      </c>
      <c r="K23" s="210"/>
      <c r="L23" s="212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</row>
    <row r="24" spans="1:31" s="213" customFormat="1" ht="18" customHeight="1">
      <c r="A24" s="210"/>
      <c r="B24" s="211"/>
      <c r="C24" s="210"/>
      <c r="D24" s="210"/>
      <c r="E24" s="216" t="s">
        <v>35</v>
      </c>
      <c r="F24" s="210"/>
      <c r="G24" s="210"/>
      <c r="H24" s="210"/>
      <c r="I24" s="207" t="s">
        <v>31</v>
      </c>
      <c r="J24" s="216" t="s">
        <v>3</v>
      </c>
      <c r="K24" s="210"/>
      <c r="L24" s="212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</row>
    <row r="25" spans="1:31" s="213" customFormat="1" ht="6.95" customHeight="1">
      <c r="A25" s="210"/>
      <c r="B25" s="211"/>
      <c r="C25" s="210"/>
      <c r="D25" s="210"/>
      <c r="E25" s="210"/>
      <c r="F25" s="210"/>
      <c r="G25" s="210"/>
      <c r="H25" s="210"/>
      <c r="I25" s="210"/>
      <c r="J25" s="210"/>
      <c r="K25" s="210"/>
      <c r="L25" s="212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</row>
    <row r="26" spans="1:31" s="213" customFormat="1" ht="12" customHeight="1">
      <c r="A26" s="210"/>
      <c r="B26" s="211"/>
      <c r="C26" s="210"/>
      <c r="D26" s="207" t="s">
        <v>39</v>
      </c>
      <c r="E26" s="210"/>
      <c r="F26" s="210"/>
      <c r="G26" s="210"/>
      <c r="H26" s="210"/>
      <c r="I26" s="210"/>
      <c r="J26" s="210"/>
      <c r="K26" s="210"/>
      <c r="L26" s="212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</row>
    <row r="27" spans="1:31" s="225" customFormat="1" ht="48" customHeight="1">
      <c r="A27" s="221"/>
      <c r="B27" s="222"/>
      <c r="C27" s="221"/>
      <c r="D27" s="221"/>
      <c r="E27" s="223" t="s">
        <v>40</v>
      </c>
      <c r="F27" s="223"/>
      <c r="G27" s="223"/>
      <c r="H27" s="223"/>
      <c r="I27" s="221"/>
      <c r="J27" s="221"/>
      <c r="K27" s="221"/>
      <c r="L27" s="224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</row>
    <row r="28" spans="1:31" s="213" customFormat="1" ht="6.95" customHeight="1">
      <c r="A28" s="210"/>
      <c r="B28" s="211"/>
      <c r="C28" s="210"/>
      <c r="D28" s="210"/>
      <c r="E28" s="210"/>
      <c r="F28" s="210"/>
      <c r="G28" s="210"/>
      <c r="H28" s="210"/>
      <c r="I28" s="210"/>
      <c r="J28" s="210"/>
      <c r="K28" s="210"/>
      <c r="L28" s="212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</row>
    <row r="29" spans="1:31" s="213" customFormat="1" ht="6.95" customHeight="1">
      <c r="A29" s="210"/>
      <c r="B29" s="211"/>
      <c r="C29" s="210"/>
      <c r="D29" s="226"/>
      <c r="E29" s="226"/>
      <c r="F29" s="226"/>
      <c r="G29" s="226"/>
      <c r="H29" s="226"/>
      <c r="I29" s="226"/>
      <c r="J29" s="226"/>
      <c r="K29" s="226"/>
      <c r="L29" s="212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</row>
    <row r="30" spans="1:31" s="213" customFormat="1" ht="25.35" customHeight="1">
      <c r="A30" s="210"/>
      <c r="B30" s="211"/>
      <c r="C30" s="210"/>
      <c r="D30" s="227" t="s">
        <v>41</v>
      </c>
      <c r="E30" s="210"/>
      <c r="F30" s="210"/>
      <c r="G30" s="210"/>
      <c r="H30" s="210"/>
      <c r="I30" s="210"/>
      <c r="J30" s="228">
        <f>ROUND(J84, 2)</f>
        <v>0</v>
      </c>
      <c r="K30" s="210"/>
      <c r="L30" s="212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</row>
    <row r="31" spans="1:31" s="213" customFormat="1" ht="6.95" customHeight="1">
      <c r="A31" s="210"/>
      <c r="B31" s="211"/>
      <c r="C31" s="210"/>
      <c r="D31" s="226"/>
      <c r="E31" s="226"/>
      <c r="F31" s="226"/>
      <c r="G31" s="226"/>
      <c r="H31" s="226"/>
      <c r="I31" s="226"/>
      <c r="J31" s="226"/>
      <c r="K31" s="226"/>
      <c r="L31" s="212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</row>
    <row r="32" spans="1:31" s="213" customFormat="1" ht="14.45" customHeight="1">
      <c r="A32" s="210"/>
      <c r="B32" s="211"/>
      <c r="C32" s="210"/>
      <c r="D32" s="210"/>
      <c r="E32" s="210"/>
      <c r="F32" s="229" t="s">
        <v>43</v>
      </c>
      <c r="G32" s="210"/>
      <c r="H32" s="210"/>
      <c r="I32" s="229" t="s">
        <v>42</v>
      </c>
      <c r="J32" s="229" t="s">
        <v>44</v>
      </c>
      <c r="K32" s="210"/>
      <c r="L32" s="212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</row>
    <row r="33" spans="1:31" s="213" customFormat="1" ht="14.45" customHeight="1">
      <c r="A33" s="210"/>
      <c r="B33" s="211"/>
      <c r="C33" s="210"/>
      <c r="D33" s="230" t="s">
        <v>45</v>
      </c>
      <c r="E33" s="207" t="s">
        <v>46</v>
      </c>
      <c r="F33" s="231">
        <f>ROUND((SUM(BE84:BE93)),  2)</f>
        <v>0</v>
      </c>
      <c r="G33" s="210"/>
      <c r="H33" s="210"/>
      <c r="I33" s="232">
        <v>0.21</v>
      </c>
      <c r="J33" s="231">
        <f>ROUND(((SUM(BE84:BE93))*I33),  2)</f>
        <v>0</v>
      </c>
      <c r="K33" s="210"/>
      <c r="L33" s="212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</row>
    <row r="34" spans="1:31" s="213" customFormat="1" ht="14.45" customHeight="1">
      <c r="A34" s="210"/>
      <c r="B34" s="211"/>
      <c r="C34" s="210"/>
      <c r="D34" s="210"/>
      <c r="E34" s="207" t="s">
        <v>47</v>
      </c>
      <c r="F34" s="231">
        <f>ROUND((SUM(BF84:BF93)),  2)</f>
        <v>0</v>
      </c>
      <c r="G34" s="210"/>
      <c r="H34" s="210"/>
      <c r="I34" s="232">
        <v>0.15</v>
      </c>
      <c r="J34" s="231">
        <f>ROUND(((SUM(BF84:BF93))*I34),  2)</f>
        <v>0</v>
      </c>
      <c r="K34" s="210"/>
      <c r="L34" s="212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</row>
    <row r="35" spans="1:31" s="213" customFormat="1" ht="14.45" hidden="1" customHeight="1">
      <c r="A35" s="210"/>
      <c r="B35" s="211"/>
      <c r="C35" s="210"/>
      <c r="D35" s="210"/>
      <c r="E35" s="207" t="s">
        <v>48</v>
      </c>
      <c r="F35" s="231">
        <f>ROUND((SUM(BG84:BG93)),  2)</f>
        <v>0</v>
      </c>
      <c r="G35" s="210"/>
      <c r="H35" s="210"/>
      <c r="I35" s="232">
        <v>0.21</v>
      </c>
      <c r="J35" s="231">
        <f>0</f>
        <v>0</v>
      </c>
      <c r="K35" s="210"/>
      <c r="L35" s="212"/>
      <c r="S35" s="210"/>
      <c r="T35" s="210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</row>
    <row r="36" spans="1:31" s="213" customFormat="1" ht="14.45" hidden="1" customHeight="1">
      <c r="A36" s="210"/>
      <c r="B36" s="211"/>
      <c r="C36" s="210"/>
      <c r="D36" s="210"/>
      <c r="E36" s="207" t="s">
        <v>49</v>
      </c>
      <c r="F36" s="231">
        <f>ROUND((SUM(BH84:BH93)),  2)</f>
        <v>0</v>
      </c>
      <c r="G36" s="210"/>
      <c r="H36" s="210"/>
      <c r="I36" s="232">
        <v>0.15</v>
      </c>
      <c r="J36" s="231">
        <f>0</f>
        <v>0</v>
      </c>
      <c r="K36" s="210"/>
      <c r="L36" s="212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</row>
    <row r="37" spans="1:31" s="213" customFormat="1" ht="14.45" hidden="1" customHeight="1">
      <c r="A37" s="210"/>
      <c r="B37" s="211"/>
      <c r="C37" s="210"/>
      <c r="D37" s="210"/>
      <c r="E37" s="207" t="s">
        <v>50</v>
      </c>
      <c r="F37" s="231">
        <f>ROUND((SUM(BI84:BI93)),  2)</f>
        <v>0</v>
      </c>
      <c r="G37" s="210"/>
      <c r="H37" s="210"/>
      <c r="I37" s="232">
        <v>0</v>
      </c>
      <c r="J37" s="231">
        <f>0</f>
        <v>0</v>
      </c>
      <c r="K37" s="210"/>
      <c r="L37" s="212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</row>
    <row r="38" spans="1:31" s="213" customFormat="1" ht="6.95" customHeight="1">
      <c r="A38" s="210"/>
      <c r="B38" s="211"/>
      <c r="C38" s="210"/>
      <c r="D38" s="210"/>
      <c r="E38" s="210"/>
      <c r="F38" s="210"/>
      <c r="G38" s="210"/>
      <c r="H38" s="210"/>
      <c r="I38" s="210"/>
      <c r="J38" s="210"/>
      <c r="K38" s="210"/>
      <c r="L38" s="212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</row>
    <row r="39" spans="1:31" s="213" customFormat="1" ht="25.35" customHeight="1">
      <c r="A39" s="210"/>
      <c r="B39" s="211"/>
      <c r="C39" s="233"/>
      <c r="D39" s="234" t="s">
        <v>51</v>
      </c>
      <c r="E39" s="235"/>
      <c r="F39" s="235"/>
      <c r="G39" s="236" t="s">
        <v>52</v>
      </c>
      <c r="H39" s="237" t="s">
        <v>53</v>
      </c>
      <c r="I39" s="235"/>
      <c r="J39" s="238">
        <f>SUM(J30:J37)</f>
        <v>0</v>
      </c>
      <c r="K39" s="239"/>
      <c r="L39" s="212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</row>
    <row r="40" spans="1:31" s="213" customFormat="1" ht="14.45" customHeight="1">
      <c r="A40" s="210"/>
      <c r="B40" s="240"/>
      <c r="C40" s="241"/>
      <c r="D40" s="241"/>
      <c r="E40" s="241"/>
      <c r="F40" s="241"/>
      <c r="G40" s="241"/>
      <c r="H40" s="241"/>
      <c r="I40" s="241"/>
      <c r="J40" s="241"/>
      <c r="K40" s="241"/>
      <c r="L40" s="212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</row>
    <row r="44" spans="1:31" s="213" customFormat="1" ht="6.95" customHeight="1">
      <c r="A44" s="210"/>
      <c r="B44" s="242"/>
      <c r="C44" s="243"/>
      <c r="D44" s="243"/>
      <c r="E44" s="243"/>
      <c r="F44" s="243"/>
      <c r="G44" s="243"/>
      <c r="H44" s="243"/>
      <c r="I44" s="243"/>
      <c r="J44" s="243"/>
      <c r="K44" s="243"/>
      <c r="L44" s="212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0"/>
    </row>
    <row r="45" spans="1:31" s="213" customFormat="1" ht="24.95" customHeight="1">
      <c r="A45" s="210"/>
      <c r="B45" s="211"/>
      <c r="C45" s="205" t="s">
        <v>90</v>
      </c>
      <c r="D45" s="210"/>
      <c r="E45" s="210"/>
      <c r="F45" s="210"/>
      <c r="G45" s="210"/>
      <c r="H45" s="210"/>
      <c r="I45" s="210"/>
      <c r="J45" s="210"/>
      <c r="K45" s="210"/>
      <c r="L45" s="212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</row>
    <row r="46" spans="1:31" s="213" customFormat="1" ht="6.95" customHeight="1">
      <c r="A46" s="210"/>
      <c r="B46" s="211"/>
      <c r="C46" s="210"/>
      <c r="D46" s="210"/>
      <c r="E46" s="210"/>
      <c r="F46" s="210"/>
      <c r="G46" s="210"/>
      <c r="H46" s="210"/>
      <c r="I46" s="210"/>
      <c r="J46" s="210"/>
      <c r="K46" s="210"/>
      <c r="L46" s="212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</row>
    <row r="47" spans="1:31" s="213" customFormat="1" ht="12" customHeight="1">
      <c r="A47" s="210"/>
      <c r="B47" s="211"/>
      <c r="C47" s="207" t="s">
        <v>16</v>
      </c>
      <c r="D47" s="210"/>
      <c r="E47" s="210"/>
      <c r="F47" s="210"/>
      <c r="G47" s="210"/>
      <c r="H47" s="210"/>
      <c r="I47" s="210"/>
      <c r="J47" s="210"/>
      <c r="K47" s="210"/>
      <c r="L47" s="212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</row>
    <row r="48" spans="1:31" s="213" customFormat="1" ht="14.45" customHeight="1">
      <c r="A48" s="210"/>
      <c r="B48" s="211"/>
      <c r="C48" s="210"/>
      <c r="D48" s="210"/>
      <c r="E48" s="208" t="str">
        <f>E7</f>
        <v>Sportovní hala TUL Liberec UO - výměna umělého osvětlení hal</v>
      </c>
      <c r="F48" s="209"/>
      <c r="G48" s="209"/>
      <c r="H48" s="209"/>
      <c r="I48" s="210"/>
      <c r="J48" s="210"/>
      <c r="K48" s="210"/>
      <c r="L48" s="212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</row>
    <row r="49" spans="1:47" s="213" customFormat="1" ht="12" customHeight="1">
      <c r="A49" s="210"/>
      <c r="B49" s="211"/>
      <c r="C49" s="207" t="s">
        <v>88</v>
      </c>
      <c r="D49" s="210"/>
      <c r="E49" s="210"/>
      <c r="F49" s="210"/>
      <c r="G49" s="210"/>
      <c r="H49" s="210"/>
      <c r="I49" s="210"/>
      <c r="J49" s="210"/>
      <c r="K49" s="210"/>
      <c r="L49" s="212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</row>
    <row r="50" spans="1:47" s="213" customFormat="1" ht="14.45" customHeight="1">
      <c r="A50" s="210"/>
      <c r="B50" s="211"/>
      <c r="C50" s="210"/>
      <c r="D50" s="210"/>
      <c r="E50" s="214" t="str">
        <f>E9</f>
        <v>2 - VEDLEJŠÍ ROZPOČTOVÉ NÁKLADY</v>
      </c>
      <c r="F50" s="215"/>
      <c r="G50" s="215"/>
      <c r="H50" s="215"/>
      <c r="I50" s="210"/>
      <c r="J50" s="210"/>
      <c r="K50" s="210"/>
      <c r="L50" s="212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</row>
    <row r="51" spans="1:47" s="213" customFormat="1" ht="6.95" customHeight="1">
      <c r="A51" s="210"/>
      <c r="B51" s="211"/>
      <c r="C51" s="210"/>
      <c r="D51" s="210"/>
      <c r="E51" s="210"/>
      <c r="F51" s="210"/>
      <c r="G51" s="210"/>
      <c r="H51" s="210"/>
      <c r="I51" s="210"/>
      <c r="J51" s="210"/>
      <c r="K51" s="210"/>
      <c r="L51" s="212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</row>
    <row r="52" spans="1:47" s="213" customFormat="1" ht="12" customHeight="1">
      <c r="A52" s="210"/>
      <c r="B52" s="211"/>
      <c r="C52" s="207" t="s">
        <v>22</v>
      </c>
      <c r="D52" s="210"/>
      <c r="E52" s="210"/>
      <c r="F52" s="216" t="str">
        <f>F12</f>
        <v xml:space="preserve">Liberec </v>
      </c>
      <c r="G52" s="210"/>
      <c r="H52" s="210"/>
      <c r="I52" s="207" t="s">
        <v>24</v>
      </c>
      <c r="J52" s="217" t="str">
        <f>IF(J12="","",J12)</f>
        <v>4. 7. 2018</v>
      </c>
      <c r="K52" s="210"/>
      <c r="L52" s="212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</row>
    <row r="53" spans="1:47" s="213" customFormat="1" ht="6.95" customHeight="1">
      <c r="A53" s="210"/>
      <c r="B53" s="211"/>
      <c r="C53" s="210"/>
      <c r="D53" s="210"/>
      <c r="E53" s="210"/>
      <c r="F53" s="210"/>
      <c r="G53" s="210"/>
      <c r="H53" s="210"/>
      <c r="I53" s="210"/>
      <c r="J53" s="210"/>
      <c r="K53" s="210"/>
      <c r="L53" s="212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</row>
    <row r="54" spans="1:47" s="213" customFormat="1" ht="26.45" customHeight="1">
      <c r="A54" s="210"/>
      <c r="B54" s="211"/>
      <c r="C54" s="207" t="s">
        <v>28</v>
      </c>
      <c r="D54" s="210"/>
      <c r="E54" s="210"/>
      <c r="F54" s="216" t="str">
        <f>E15</f>
        <v>TUL Liberec, Studentská 1402/2</v>
      </c>
      <c r="G54" s="210"/>
      <c r="H54" s="210"/>
      <c r="I54" s="207" t="s">
        <v>34</v>
      </c>
      <c r="J54" s="244" t="str">
        <f>E21</f>
        <v>Ing. Jan Svoboda Děčín</v>
      </c>
      <c r="K54" s="210"/>
      <c r="L54" s="212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</row>
    <row r="55" spans="1:47" s="213" customFormat="1" ht="26.45" customHeight="1">
      <c r="A55" s="210"/>
      <c r="B55" s="211"/>
      <c r="C55" s="207" t="s">
        <v>32</v>
      </c>
      <c r="D55" s="210"/>
      <c r="E55" s="210"/>
      <c r="F55" s="216" t="str">
        <f>IF(E18="","",E18)</f>
        <v xml:space="preserve"> </v>
      </c>
      <c r="G55" s="210"/>
      <c r="H55" s="210"/>
      <c r="I55" s="207" t="s">
        <v>38</v>
      </c>
      <c r="J55" s="244" t="str">
        <f>E24</f>
        <v>Ing. Jan Svoboda Děčín</v>
      </c>
      <c r="K55" s="210"/>
      <c r="L55" s="212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</row>
    <row r="56" spans="1:47" s="213" customFormat="1" ht="10.35" customHeight="1">
      <c r="A56" s="210"/>
      <c r="B56" s="211"/>
      <c r="C56" s="210"/>
      <c r="D56" s="210"/>
      <c r="E56" s="210"/>
      <c r="F56" s="210"/>
      <c r="G56" s="210"/>
      <c r="H56" s="210"/>
      <c r="I56" s="210"/>
      <c r="J56" s="210"/>
      <c r="K56" s="210"/>
      <c r="L56" s="212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</row>
    <row r="57" spans="1:47" s="213" customFormat="1" ht="29.25" customHeight="1">
      <c r="A57" s="210"/>
      <c r="B57" s="211"/>
      <c r="C57" s="245" t="s">
        <v>91</v>
      </c>
      <c r="D57" s="233"/>
      <c r="E57" s="233"/>
      <c r="F57" s="233"/>
      <c r="G57" s="233"/>
      <c r="H57" s="233"/>
      <c r="I57" s="233"/>
      <c r="J57" s="246" t="s">
        <v>92</v>
      </c>
      <c r="K57" s="233"/>
      <c r="L57" s="212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</row>
    <row r="58" spans="1:47" s="213" customFormat="1" ht="10.35" customHeight="1">
      <c r="A58" s="210"/>
      <c r="B58" s="211"/>
      <c r="C58" s="210"/>
      <c r="D58" s="210"/>
      <c r="E58" s="210"/>
      <c r="F58" s="210"/>
      <c r="G58" s="210"/>
      <c r="H58" s="210"/>
      <c r="I58" s="210"/>
      <c r="J58" s="210"/>
      <c r="K58" s="210"/>
      <c r="L58" s="212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</row>
    <row r="59" spans="1:47" s="213" customFormat="1" ht="22.9" customHeight="1">
      <c r="A59" s="210"/>
      <c r="B59" s="211"/>
      <c r="C59" s="247" t="s">
        <v>73</v>
      </c>
      <c r="D59" s="210"/>
      <c r="E59" s="210"/>
      <c r="F59" s="210"/>
      <c r="G59" s="210"/>
      <c r="H59" s="210"/>
      <c r="I59" s="210"/>
      <c r="J59" s="228">
        <f>J84</f>
        <v>0</v>
      </c>
      <c r="K59" s="210"/>
      <c r="L59" s="212"/>
      <c r="S59" s="210"/>
      <c r="T59" s="210"/>
      <c r="U59" s="210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U59" s="201" t="s">
        <v>93</v>
      </c>
    </row>
    <row r="60" spans="1:47" s="248" customFormat="1" ht="24.95" customHeight="1">
      <c r="B60" s="249"/>
      <c r="D60" s="250" t="s">
        <v>712</v>
      </c>
      <c r="E60" s="251"/>
      <c r="F60" s="251"/>
      <c r="G60" s="251"/>
      <c r="H60" s="251"/>
      <c r="I60" s="251"/>
      <c r="J60" s="252">
        <f>J85</f>
        <v>0</v>
      </c>
      <c r="L60" s="249"/>
    </row>
    <row r="61" spans="1:47" s="253" customFormat="1" ht="19.899999999999999" customHeight="1">
      <c r="B61" s="254"/>
      <c r="D61" s="255" t="s">
        <v>713</v>
      </c>
      <c r="E61" s="256"/>
      <c r="F61" s="256"/>
      <c r="G61" s="256"/>
      <c r="H61" s="256"/>
      <c r="I61" s="256"/>
      <c r="J61" s="257">
        <f>J86</f>
        <v>0</v>
      </c>
      <c r="L61" s="254"/>
    </row>
    <row r="62" spans="1:47" s="253" customFormat="1" ht="19.899999999999999" customHeight="1">
      <c r="B62" s="254"/>
      <c r="D62" s="255" t="s">
        <v>714</v>
      </c>
      <c r="E62" s="256"/>
      <c r="F62" s="256"/>
      <c r="G62" s="256"/>
      <c r="H62" s="256"/>
      <c r="I62" s="256"/>
      <c r="J62" s="257">
        <f>J88</f>
        <v>0</v>
      </c>
      <c r="L62" s="254"/>
    </row>
    <row r="63" spans="1:47" s="253" customFormat="1" ht="19.899999999999999" customHeight="1">
      <c r="B63" s="254"/>
      <c r="D63" s="255" t="s">
        <v>715</v>
      </c>
      <c r="E63" s="256"/>
      <c r="F63" s="256"/>
      <c r="G63" s="256"/>
      <c r="H63" s="256"/>
      <c r="I63" s="256"/>
      <c r="J63" s="257">
        <f>J90</f>
        <v>0</v>
      </c>
      <c r="L63" s="254"/>
    </row>
    <row r="64" spans="1:47" s="253" customFormat="1" ht="19.899999999999999" customHeight="1">
      <c r="B64" s="254"/>
      <c r="D64" s="255" t="s">
        <v>716</v>
      </c>
      <c r="E64" s="256"/>
      <c r="F64" s="256"/>
      <c r="G64" s="256"/>
      <c r="H64" s="256"/>
      <c r="I64" s="256"/>
      <c r="J64" s="257">
        <f>J92</f>
        <v>0</v>
      </c>
      <c r="L64" s="254"/>
    </row>
    <row r="65" spans="1:31" s="213" customFormat="1" ht="21.75" customHeight="1">
      <c r="A65" s="210"/>
      <c r="B65" s="211"/>
      <c r="C65" s="210"/>
      <c r="D65" s="210"/>
      <c r="E65" s="210"/>
      <c r="F65" s="210"/>
      <c r="G65" s="210"/>
      <c r="H65" s="210"/>
      <c r="I65" s="210"/>
      <c r="J65" s="210"/>
      <c r="K65" s="210"/>
      <c r="L65" s="212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</row>
    <row r="66" spans="1:31" s="213" customFormat="1" ht="6.95" customHeight="1">
      <c r="A66" s="210"/>
      <c r="B66" s="240"/>
      <c r="C66" s="241"/>
      <c r="D66" s="241"/>
      <c r="E66" s="241"/>
      <c r="F66" s="241"/>
      <c r="G66" s="241"/>
      <c r="H66" s="241"/>
      <c r="I66" s="241"/>
      <c r="J66" s="241"/>
      <c r="K66" s="241"/>
      <c r="L66" s="212"/>
      <c r="S66" s="210"/>
      <c r="T66" s="210"/>
      <c r="U66" s="210"/>
      <c r="V66" s="210"/>
      <c r="W66" s="210"/>
      <c r="X66" s="210"/>
      <c r="Y66" s="210"/>
      <c r="Z66" s="210"/>
      <c r="AA66" s="210"/>
      <c r="AB66" s="210"/>
      <c r="AC66" s="210"/>
      <c r="AD66" s="210"/>
      <c r="AE66" s="210"/>
    </row>
    <row r="70" spans="1:31" s="213" customFormat="1" ht="6.95" customHeight="1">
      <c r="A70" s="210"/>
      <c r="B70" s="242"/>
      <c r="C70" s="243"/>
      <c r="D70" s="243"/>
      <c r="E70" s="243"/>
      <c r="F70" s="243"/>
      <c r="G70" s="243"/>
      <c r="H70" s="243"/>
      <c r="I70" s="243"/>
      <c r="J70" s="243"/>
      <c r="K70" s="243"/>
      <c r="L70" s="212"/>
      <c r="S70" s="210"/>
      <c r="T70" s="210"/>
      <c r="U70" s="210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</row>
    <row r="71" spans="1:31" s="213" customFormat="1" ht="24.95" customHeight="1">
      <c r="A71" s="210"/>
      <c r="B71" s="211"/>
      <c r="C71" s="205" t="s">
        <v>104</v>
      </c>
      <c r="D71" s="210"/>
      <c r="E71" s="210"/>
      <c r="F71" s="210"/>
      <c r="G71" s="210"/>
      <c r="H71" s="210"/>
      <c r="I71" s="210"/>
      <c r="J71" s="210"/>
      <c r="K71" s="210"/>
      <c r="L71" s="212"/>
      <c r="S71" s="210"/>
      <c r="T71" s="210"/>
      <c r="U71" s="210"/>
      <c r="V71" s="210"/>
      <c r="W71" s="210"/>
      <c r="X71" s="210"/>
      <c r="Y71" s="210"/>
      <c r="Z71" s="210"/>
      <c r="AA71" s="210"/>
      <c r="AB71" s="210"/>
      <c r="AC71" s="210"/>
      <c r="AD71" s="210"/>
      <c r="AE71" s="210"/>
    </row>
    <row r="72" spans="1:31" s="213" customFormat="1" ht="6.95" customHeight="1">
      <c r="A72" s="210"/>
      <c r="B72" s="211"/>
      <c r="C72" s="210"/>
      <c r="D72" s="210"/>
      <c r="E72" s="210"/>
      <c r="F72" s="210"/>
      <c r="G72" s="210"/>
      <c r="H72" s="210"/>
      <c r="I72" s="210"/>
      <c r="J72" s="210"/>
      <c r="K72" s="210"/>
      <c r="L72" s="212"/>
      <c r="S72" s="210"/>
      <c r="T72" s="210"/>
      <c r="U72" s="210"/>
      <c r="V72" s="210"/>
      <c r="W72" s="210"/>
      <c r="X72" s="210"/>
      <c r="Y72" s="210"/>
      <c r="Z72" s="210"/>
      <c r="AA72" s="210"/>
      <c r="AB72" s="210"/>
      <c r="AC72" s="210"/>
      <c r="AD72" s="210"/>
      <c r="AE72" s="210"/>
    </row>
    <row r="73" spans="1:31" s="213" customFormat="1" ht="12" customHeight="1">
      <c r="A73" s="210"/>
      <c r="B73" s="211"/>
      <c r="C73" s="207" t="s">
        <v>16</v>
      </c>
      <c r="D73" s="210"/>
      <c r="E73" s="210"/>
      <c r="F73" s="210"/>
      <c r="G73" s="210"/>
      <c r="H73" s="210"/>
      <c r="I73" s="210"/>
      <c r="J73" s="210"/>
      <c r="K73" s="210"/>
      <c r="L73" s="212"/>
      <c r="S73" s="210"/>
      <c r="T73" s="210"/>
      <c r="U73" s="210"/>
      <c r="V73" s="210"/>
      <c r="W73" s="210"/>
      <c r="X73" s="210"/>
      <c r="Y73" s="210"/>
      <c r="Z73" s="210"/>
      <c r="AA73" s="210"/>
      <c r="AB73" s="210"/>
      <c r="AC73" s="210"/>
      <c r="AD73" s="210"/>
      <c r="AE73" s="210"/>
    </row>
    <row r="74" spans="1:31" s="213" customFormat="1" ht="14.45" customHeight="1">
      <c r="A74" s="210"/>
      <c r="B74" s="211"/>
      <c r="C74" s="210"/>
      <c r="D74" s="210"/>
      <c r="E74" s="208" t="str">
        <f>E7</f>
        <v>Sportovní hala TUL Liberec UO - výměna umělého osvětlení hal</v>
      </c>
      <c r="F74" s="209"/>
      <c r="G74" s="209"/>
      <c r="H74" s="209"/>
      <c r="I74" s="210"/>
      <c r="J74" s="210"/>
      <c r="K74" s="210"/>
      <c r="L74" s="212"/>
      <c r="S74" s="210"/>
      <c r="T74" s="210"/>
      <c r="U74" s="210"/>
      <c r="V74" s="210"/>
      <c r="W74" s="210"/>
      <c r="X74" s="210"/>
      <c r="Y74" s="210"/>
      <c r="Z74" s="210"/>
      <c r="AA74" s="210"/>
      <c r="AB74" s="210"/>
      <c r="AC74" s="210"/>
      <c r="AD74" s="210"/>
      <c r="AE74" s="210"/>
    </row>
    <row r="75" spans="1:31" s="213" customFormat="1" ht="12" customHeight="1">
      <c r="A75" s="210"/>
      <c r="B75" s="211"/>
      <c r="C75" s="207" t="s">
        <v>88</v>
      </c>
      <c r="D75" s="210"/>
      <c r="E75" s="210"/>
      <c r="F75" s="210"/>
      <c r="G75" s="210"/>
      <c r="H75" s="210"/>
      <c r="I75" s="210"/>
      <c r="J75" s="210"/>
      <c r="K75" s="210"/>
      <c r="L75" s="212"/>
      <c r="S75" s="210"/>
      <c r="T75" s="210"/>
      <c r="U75" s="210"/>
      <c r="V75" s="210"/>
      <c r="W75" s="210"/>
      <c r="X75" s="210"/>
      <c r="Y75" s="210"/>
      <c r="Z75" s="210"/>
      <c r="AA75" s="210"/>
      <c r="AB75" s="210"/>
      <c r="AC75" s="210"/>
      <c r="AD75" s="210"/>
      <c r="AE75" s="210"/>
    </row>
    <row r="76" spans="1:31" s="213" customFormat="1" ht="14.45" customHeight="1">
      <c r="A76" s="210"/>
      <c r="B76" s="211"/>
      <c r="C76" s="210"/>
      <c r="D76" s="210"/>
      <c r="E76" s="214" t="str">
        <f>E9</f>
        <v>2 - VEDLEJŠÍ ROZPOČTOVÉ NÁKLADY</v>
      </c>
      <c r="F76" s="215"/>
      <c r="G76" s="215"/>
      <c r="H76" s="215"/>
      <c r="I76" s="210"/>
      <c r="J76" s="210"/>
      <c r="K76" s="210"/>
      <c r="L76" s="212"/>
      <c r="S76" s="210"/>
      <c r="T76" s="210"/>
      <c r="U76" s="210"/>
      <c r="V76" s="210"/>
      <c r="W76" s="210"/>
      <c r="X76" s="210"/>
      <c r="Y76" s="210"/>
      <c r="Z76" s="210"/>
      <c r="AA76" s="210"/>
      <c r="AB76" s="210"/>
      <c r="AC76" s="210"/>
      <c r="AD76" s="210"/>
      <c r="AE76" s="210"/>
    </row>
    <row r="77" spans="1:31" s="213" customFormat="1" ht="6.95" customHeight="1">
      <c r="A77" s="210"/>
      <c r="B77" s="211"/>
      <c r="C77" s="210"/>
      <c r="D77" s="210"/>
      <c r="E77" s="210"/>
      <c r="F77" s="210"/>
      <c r="G77" s="210"/>
      <c r="H77" s="210"/>
      <c r="I77" s="210"/>
      <c r="J77" s="210"/>
      <c r="K77" s="210"/>
      <c r="L77" s="212"/>
      <c r="S77" s="210"/>
      <c r="T77" s="210"/>
      <c r="U77" s="210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</row>
    <row r="78" spans="1:31" s="213" customFormat="1" ht="12" customHeight="1">
      <c r="A78" s="210"/>
      <c r="B78" s="211"/>
      <c r="C78" s="207" t="s">
        <v>22</v>
      </c>
      <c r="D78" s="210"/>
      <c r="E78" s="210"/>
      <c r="F78" s="216" t="str">
        <f>F12</f>
        <v xml:space="preserve">Liberec </v>
      </c>
      <c r="G78" s="210"/>
      <c r="H78" s="210"/>
      <c r="I78" s="207" t="s">
        <v>24</v>
      </c>
      <c r="J78" s="217" t="str">
        <f>IF(J12="","",J12)</f>
        <v>4. 7. 2018</v>
      </c>
      <c r="K78" s="210"/>
      <c r="L78" s="212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</row>
    <row r="79" spans="1:31" s="213" customFormat="1" ht="6.95" customHeight="1">
      <c r="A79" s="210"/>
      <c r="B79" s="211"/>
      <c r="C79" s="210"/>
      <c r="D79" s="210"/>
      <c r="E79" s="210"/>
      <c r="F79" s="210"/>
      <c r="G79" s="210"/>
      <c r="H79" s="210"/>
      <c r="I79" s="210"/>
      <c r="J79" s="210"/>
      <c r="K79" s="210"/>
      <c r="L79" s="212"/>
      <c r="S79" s="210"/>
      <c r="T79" s="210"/>
      <c r="U79" s="210"/>
      <c r="V79" s="210"/>
      <c r="W79" s="210"/>
      <c r="X79" s="210"/>
      <c r="Y79" s="210"/>
      <c r="Z79" s="210"/>
      <c r="AA79" s="210"/>
      <c r="AB79" s="210"/>
      <c r="AC79" s="210"/>
      <c r="AD79" s="210"/>
      <c r="AE79" s="210"/>
    </row>
    <row r="80" spans="1:31" s="213" customFormat="1" ht="26.45" customHeight="1">
      <c r="A80" s="210"/>
      <c r="B80" s="211"/>
      <c r="C80" s="207" t="s">
        <v>28</v>
      </c>
      <c r="D80" s="210"/>
      <c r="E80" s="210"/>
      <c r="F80" s="216" t="str">
        <f>E15</f>
        <v>TUL Liberec, Studentská 1402/2</v>
      </c>
      <c r="G80" s="210"/>
      <c r="H80" s="210"/>
      <c r="I80" s="207" t="s">
        <v>34</v>
      </c>
      <c r="J80" s="244" t="str">
        <f>E21</f>
        <v>Ing. Jan Svoboda Děčín</v>
      </c>
      <c r="K80" s="210"/>
      <c r="L80" s="212"/>
      <c r="S80" s="210"/>
      <c r="T80" s="210"/>
      <c r="U80" s="210"/>
      <c r="V80" s="210"/>
      <c r="W80" s="210"/>
      <c r="X80" s="210"/>
      <c r="Y80" s="210"/>
      <c r="Z80" s="210"/>
      <c r="AA80" s="210"/>
      <c r="AB80" s="210"/>
      <c r="AC80" s="210"/>
      <c r="AD80" s="210"/>
      <c r="AE80" s="210"/>
    </row>
    <row r="81" spans="1:65" s="213" customFormat="1" ht="26.45" customHeight="1">
      <c r="A81" s="210"/>
      <c r="B81" s="211"/>
      <c r="C81" s="207" t="s">
        <v>32</v>
      </c>
      <c r="D81" s="210"/>
      <c r="E81" s="210"/>
      <c r="F81" s="216" t="str">
        <f>IF(E18="","",E18)</f>
        <v xml:space="preserve"> </v>
      </c>
      <c r="G81" s="210"/>
      <c r="H81" s="210"/>
      <c r="I81" s="207" t="s">
        <v>38</v>
      </c>
      <c r="J81" s="244" t="str">
        <f>E24</f>
        <v>Ing. Jan Svoboda Děčín</v>
      </c>
      <c r="K81" s="210"/>
      <c r="L81" s="212"/>
      <c r="S81" s="210"/>
      <c r="T81" s="210"/>
      <c r="U81" s="210"/>
      <c r="V81" s="210"/>
      <c r="W81" s="210"/>
      <c r="X81" s="210"/>
      <c r="Y81" s="210"/>
      <c r="Z81" s="210"/>
      <c r="AA81" s="210"/>
      <c r="AB81" s="210"/>
      <c r="AC81" s="210"/>
      <c r="AD81" s="210"/>
      <c r="AE81" s="210"/>
    </row>
    <row r="82" spans="1:65" s="213" customFormat="1" ht="10.35" customHeight="1">
      <c r="A82" s="210"/>
      <c r="B82" s="211"/>
      <c r="C82" s="210"/>
      <c r="D82" s="210"/>
      <c r="E82" s="210"/>
      <c r="F82" s="210"/>
      <c r="G82" s="210"/>
      <c r="H82" s="210"/>
      <c r="I82" s="210"/>
      <c r="J82" s="210"/>
      <c r="K82" s="210"/>
      <c r="L82" s="212"/>
      <c r="S82" s="210"/>
      <c r="T82" s="210"/>
      <c r="U82" s="210"/>
      <c r="V82" s="210"/>
      <c r="W82" s="210"/>
      <c r="X82" s="210"/>
      <c r="Y82" s="210"/>
      <c r="Z82" s="210"/>
      <c r="AA82" s="210"/>
      <c r="AB82" s="210"/>
      <c r="AC82" s="210"/>
      <c r="AD82" s="210"/>
      <c r="AE82" s="210"/>
    </row>
    <row r="83" spans="1:65" s="267" customFormat="1" ht="29.25" customHeight="1">
      <c r="A83" s="258"/>
      <c r="B83" s="259"/>
      <c r="C83" s="260" t="s">
        <v>105</v>
      </c>
      <c r="D83" s="261" t="s">
        <v>60</v>
      </c>
      <c r="E83" s="261" t="s">
        <v>56</v>
      </c>
      <c r="F83" s="261" t="s">
        <v>57</v>
      </c>
      <c r="G83" s="261" t="s">
        <v>106</v>
      </c>
      <c r="H83" s="261" t="s">
        <v>107</v>
      </c>
      <c r="I83" s="261" t="s">
        <v>108</v>
      </c>
      <c r="J83" s="261" t="s">
        <v>92</v>
      </c>
      <c r="K83" s="262" t="s">
        <v>109</v>
      </c>
      <c r="L83" s="263"/>
      <c r="M83" s="264" t="s">
        <v>3</v>
      </c>
      <c r="N83" s="265" t="s">
        <v>45</v>
      </c>
      <c r="O83" s="265" t="s">
        <v>110</v>
      </c>
      <c r="P83" s="265" t="s">
        <v>111</v>
      </c>
      <c r="Q83" s="265" t="s">
        <v>112</v>
      </c>
      <c r="R83" s="265" t="s">
        <v>113</v>
      </c>
      <c r="S83" s="265" t="s">
        <v>114</v>
      </c>
      <c r="T83" s="265" t="s">
        <v>115</v>
      </c>
      <c r="U83" s="266" t="s">
        <v>116</v>
      </c>
      <c r="V83" s="258"/>
      <c r="W83" s="258"/>
      <c r="X83" s="258"/>
      <c r="Y83" s="258"/>
      <c r="Z83" s="258"/>
      <c r="AA83" s="258"/>
      <c r="AB83" s="258"/>
      <c r="AC83" s="258"/>
      <c r="AD83" s="258"/>
      <c r="AE83" s="258"/>
    </row>
    <row r="84" spans="1:65" s="213" customFormat="1" ht="22.9" customHeight="1">
      <c r="A84" s="210"/>
      <c r="B84" s="211"/>
      <c r="C84" s="268" t="s">
        <v>117</v>
      </c>
      <c r="D84" s="210"/>
      <c r="E84" s="210"/>
      <c r="F84" s="210"/>
      <c r="G84" s="210"/>
      <c r="H84" s="210"/>
      <c r="I84" s="210"/>
      <c r="J84" s="269">
        <f>BK84</f>
        <v>0</v>
      </c>
      <c r="K84" s="210"/>
      <c r="L84" s="211"/>
      <c r="M84" s="270"/>
      <c r="N84" s="271"/>
      <c r="O84" s="226"/>
      <c r="P84" s="272">
        <f>P85</f>
        <v>0</v>
      </c>
      <c r="Q84" s="226"/>
      <c r="R84" s="272">
        <f>R85</f>
        <v>0</v>
      </c>
      <c r="S84" s="226"/>
      <c r="T84" s="272">
        <f>T85</f>
        <v>0</v>
      </c>
      <c r="U84" s="273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  <c r="AT84" s="201" t="s">
        <v>74</v>
      </c>
      <c r="AU84" s="201" t="s">
        <v>93</v>
      </c>
      <c r="BK84" s="274">
        <f>BK85</f>
        <v>0</v>
      </c>
    </row>
    <row r="85" spans="1:65" s="275" customFormat="1" ht="25.9" customHeight="1">
      <c r="B85" s="276"/>
      <c r="D85" s="277" t="s">
        <v>74</v>
      </c>
      <c r="E85" s="278" t="s">
        <v>717</v>
      </c>
      <c r="F85" s="278" t="s">
        <v>718</v>
      </c>
      <c r="J85" s="279">
        <f>BK85</f>
        <v>0</v>
      </c>
      <c r="L85" s="276"/>
      <c r="M85" s="280"/>
      <c r="N85" s="281"/>
      <c r="O85" s="281"/>
      <c r="P85" s="282">
        <f>P86+P88+P90+P92</f>
        <v>0</v>
      </c>
      <c r="Q85" s="281"/>
      <c r="R85" s="282">
        <f>R86+R88+R90+R92</f>
        <v>0</v>
      </c>
      <c r="S85" s="281"/>
      <c r="T85" s="282">
        <f>T86+T88+T90+T92</f>
        <v>0</v>
      </c>
      <c r="U85" s="283"/>
      <c r="AR85" s="277" t="s">
        <v>149</v>
      </c>
      <c r="AT85" s="284" t="s">
        <v>74</v>
      </c>
      <c r="AU85" s="284" t="s">
        <v>75</v>
      </c>
      <c r="AY85" s="277" t="s">
        <v>121</v>
      </c>
      <c r="BK85" s="285">
        <f>BK86+BK88+BK90+BK92</f>
        <v>0</v>
      </c>
    </row>
    <row r="86" spans="1:65" s="275" customFormat="1" ht="22.9" customHeight="1">
      <c r="B86" s="276"/>
      <c r="D86" s="277" t="s">
        <v>74</v>
      </c>
      <c r="E86" s="286" t="s">
        <v>719</v>
      </c>
      <c r="F86" s="286" t="s">
        <v>720</v>
      </c>
      <c r="J86" s="287">
        <f>BK86</f>
        <v>0</v>
      </c>
      <c r="L86" s="276"/>
      <c r="M86" s="280"/>
      <c r="N86" s="281"/>
      <c r="O86" s="281"/>
      <c r="P86" s="282">
        <f>P87</f>
        <v>0</v>
      </c>
      <c r="Q86" s="281"/>
      <c r="R86" s="282">
        <f>R87</f>
        <v>0</v>
      </c>
      <c r="S86" s="281"/>
      <c r="T86" s="282">
        <f>T87</f>
        <v>0</v>
      </c>
      <c r="U86" s="283"/>
      <c r="AR86" s="277" t="s">
        <v>149</v>
      </c>
      <c r="AT86" s="284" t="s">
        <v>74</v>
      </c>
      <c r="AU86" s="284" t="s">
        <v>9</v>
      </c>
      <c r="AY86" s="277" t="s">
        <v>121</v>
      </c>
      <c r="BK86" s="285">
        <f>BK87</f>
        <v>0</v>
      </c>
    </row>
    <row r="87" spans="1:65" s="213" customFormat="1" ht="13.9" customHeight="1">
      <c r="A87" s="210"/>
      <c r="B87" s="211"/>
      <c r="C87" s="302" t="s">
        <v>9</v>
      </c>
      <c r="D87" s="302" t="s">
        <v>137</v>
      </c>
      <c r="E87" s="303" t="s">
        <v>721</v>
      </c>
      <c r="F87" s="304" t="s">
        <v>722</v>
      </c>
      <c r="G87" s="305" t="s">
        <v>698</v>
      </c>
      <c r="H87" s="309">
        <v>1</v>
      </c>
      <c r="I87" s="310">
        <v>0</v>
      </c>
      <c r="J87" s="306">
        <f>ROUND(I87*H87,0)</f>
        <v>0</v>
      </c>
      <c r="K87" s="304" t="s">
        <v>312</v>
      </c>
      <c r="L87" s="211"/>
      <c r="M87" s="307" t="s">
        <v>3</v>
      </c>
      <c r="N87" s="308" t="s">
        <v>46</v>
      </c>
      <c r="O87" s="297">
        <v>0</v>
      </c>
      <c r="P87" s="297">
        <f>O87*H87</f>
        <v>0</v>
      </c>
      <c r="Q87" s="297">
        <v>0</v>
      </c>
      <c r="R87" s="297">
        <f>Q87*H87</f>
        <v>0</v>
      </c>
      <c r="S87" s="297">
        <v>0</v>
      </c>
      <c r="T87" s="297">
        <f>S87*H87</f>
        <v>0</v>
      </c>
      <c r="U87" s="298" t="s">
        <v>3</v>
      </c>
      <c r="V87" s="210"/>
      <c r="W87" s="210"/>
      <c r="X87" s="210"/>
      <c r="Y87" s="210"/>
      <c r="Z87" s="210"/>
      <c r="AA87" s="210"/>
      <c r="AB87" s="210"/>
      <c r="AC87" s="210"/>
      <c r="AD87" s="210"/>
      <c r="AE87" s="210"/>
      <c r="AR87" s="299" t="s">
        <v>723</v>
      </c>
      <c r="AT87" s="299" t="s">
        <v>137</v>
      </c>
      <c r="AU87" s="299" t="s">
        <v>83</v>
      </c>
      <c r="AY87" s="201" t="s">
        <v>121</v>
      </c>
      <c r="BE87" s="300">
        <f>IF(N87="základní",J87,0)</f>
        <v>0</v>
      </c>
      <c r="BF87" s="300">
        <f>IF(N87="snížená",J87,0)</f>
        <v>0</v>
      </c>
      <c r="BG87" s="300">
        <f>IF(N87="zákl. přenesená",J87,0)</f>
        <v>0</v>
      </c>
      <c r="BH87" s="300">
        <f>IF(N87="sníž. přenesená",J87,0)</f>
        <v>0</v>
      </c>
      <c r="BI87" s="300">
        <f>IF(N87="nulová",J87,0)</f>
        <v>0</v>
      </c>
      <c r="BJ87" s="201" t="s">
        <v>9</v>
      </c>
      <c r="BK87" s="300">
        <f>ROUND(I87*H87,0)</f>
        <v>0</v>
      </c>
      <c r="BL87" s="201" t="s">
        <v>723</v>
      </c>
      <c r="BM87" s="299" t="s">
        <v>724</v>
      </c>
    </row>
    <row r="88" spans="1:65" s="275" customFormat="1" ht="22.9" customHeight="1">
      <c r="B88" s="276"/>
      <c r="D88" s="277" t="s">
        <v>74</v>
      </c>
      <c r="E88" s="286" t="s">
        <v>725</v>
      </c>
      <c r="F88" s="286" t="s">
        <v>726</v>
      </c>
      <c r="J88" s="287">
        <f>BK88</f>
        <v>0</v>
      </c>
      <c r="L88" s="276"/>
      <c r="M88" s="280"/>
      <c r="N88" s="281"/>
      <c r="O88" s="281"/>
      <c r="P88" s="282">
        <f>P89</f>
        <v>0</v>
      </c>
      <c r="Q88" s="281"/>
      <c r="R88" s="282">
        <f>R89</f>
        <v>0</v>
      </c>
      <c r="S88" s="281"/>
      <c r="T88" s="282">
        <f>T89</f>
        <v>0</v>
      </c>
      <c r="U88" s="283"/>
      <c r="AR88" s="277" t="s">
        <v>149</v>
      </c>
      <c r="AT88" s="284" t="s">
        <v>74</v>
      </c>
      <c r="AU88" s="284" t="s">
        <v>9</v>
      </c>
      <c r="AY88" s="277" t="s">
        <v>121</v>
      </c>
      <c r="BK88" s="285">
        <f>BK89</f>
        <v>0</v>
      </c>
    </row>
    <row r="89" spans="1:65" s="213" customFormat="1" ht="13.9" customHeight="1">
      <c r="A89" s="210"/>
      <c r="B89" s="211"/>
      <c r="C89" s="302" t="s">
        <v>83</v>
      </c>
      <c r="D89" s="302" t="s">
        <v>137</v>
      </c>
      <c r="E89" s="303" t="s">
        <v>727</v>
      </c>
      <c r="F89" s="304" t="s">
        <v>726</v>
      </c>
      <c r="G89" s="305" t="s">
        <v>698</v>
      </c>
      <c r="H89" s="309">
        <v>1</v>
      </c>
      <c r="I89" s="310">
        <v>0</v>
      </c>
      <c r="J89" s="306">
        <f>ROUND(I89*H89,0)</f>
        <v>0</v>
      </c>
      <c r="K89" s="304" t="s">
        <v>312</v>
      </c>
      <c r="L89" s="211"/>
      <c r="M89" s="307" t="s">
        <v>3</v>
      </c>
      <c r="N89" s="308" t="s">
        <v>46</v>
      </c>
      <c r="O89" s="297">
        <v>0</v>
      </c>
      <c r="P89" s="297">
        <f>O89*H89</f>
        <v>0</v>
      </c>
      <c r="Q89" s="297">
        <v>0</v>
      </c>
      <c r="R89" s="297">
        <f>Q89*H89</f>
        <v>0</v>
      </c>
      <c r="S89" s="297">
        <v>0</v>
      </c>
      <c r="T89" s="297">
        <f>S89*H89</f>
        <v>0</v>
      </c>
      <c r="U89" s="298" t="s">
        <v>3</v>
      </c>
      <c r="V89" s="210"/>
      <c r="W89" s="210"/>
      <c r="X89" s="210"/>
      <c r="Y89" s="210"/>
      <c r="Z89" s="210"/>
      <c r="AA89" s="210"/>
      <c r="AB89" s="210"/>
      <c r="AC89" s="210"/>
      <c r="AD89" s="210"/>
      <c r="AE89" s="210"/>
      <c r="AR89" s="299" t="s">
        <v>723</v>
      </c>
      <c r="AT89" s="299" t="s">
        <v>137</v>
      </c>
      <c r="AU89" s="299" t="s">
        <v>83</v>
      </c>
      <c r="AY89" s="201" t="s">
        <v>121</v>
      </c>
      <c r="BE89" s="300">
        <f>IF(N89="základní",J89,0)</f>
        <v>0</v>
      </c>
      <c r="BF89" s="300">
        <f>IF(N89="snížená",J89,0)</f>
        <v>0</v>
      </c>
      <c r="BG89" s="300">
        <f>IF(N89="zákl. přenesená",J89,0)</f>
        <v>0</v>
      </c>
      <c r="BH89" s="300">
        <f>IF(N89="sníž. přenesená",J89,0)</f>
        <v>0</v>
      </c>
      <c r="BI89" s="300">
        <f>IF(N89="nulová",J89,0)</f>
        <v>0</v>
      </c>
      <c r="BJ89" s="201" t="s">
        <v>9</v>
      </c>
      <c r="BK89" s="300">
        <f>ROUND(I89*H89,0)</f>
        <v>0</v>
      </c>
      <c r="BL89" s="201" t="s">
        <v>723</v>
      </c>
      <c r="BM89" s="299" t="s">
        <v>728</v>
      </c>
    </row>
    <row r="90" spans="1:65" s="275" customFormat="1" ht="22.9" customHeight="1">
      <c r="B90" s="276"/>
      <c r="D90" s="277" t="s">
        <v>74</v>
      </c>
      <c r="E90" s="286" t="s">
        <v>729</v>
      </c>
      <c r="F90" s="286" t="s">
        <v>730</v>
      </c>
      <c r="J90" s="287">
        <f>BK90</f>
        <v>0</v>
      </c>
      <c r="L90" s="276"/>
      <c r="M90" s="280"/>
      <c r="N90" s="281"/>
      <c r="O90" s="281"/>
      <c r="P90" s="282">
        <f>P91</f>
        <v>0</v>
      </c>
      <c r="Q90" s="281"/>
      <c r="R90" s="282">
        <f>R91</f>
        <v>0</v>
      </c>
      <c r="S90" s="281"/>
      <c r="T90" s="282">
        <f>T91</f>
        <v>0</v>
      </c>
      <c r="U90" s="283"/>
      <c r="AR90" s="277" t="s">
        <v>149</v>
      </c>
      <c r="AT90" s="284" t="s">
        <v>74</v>
      </c>
      <c r="AU90" s="284" t="s">
        <v>9</v>
      </c>
      <c r="AY90" s="277" t="s">
        <v>121</v>
      </c>
      <c r="BK90" s="285">
        <f>BK91</f>
        <v>0</v>
      </c>
    </row>
    <row r="91" spans="1:65" s="213" customFormat="1" ht="13.9" customHeight="1">
      <c r="A91" s="210"/>
      <c r="B91" s="211"/>
      <c r="C91" s="302" t="s">
        <v>120</v>
      </c>
      <c r="D91" s="302" t="s">
        <v>137</v>
      </c>
      <c r="E91" s="303" t="s">
        <v>731</v>
      </c>
      <c r="F91" s="304" t="s">
        <v>732</v>
      </c>
      <c r="G91" s="305" t="s">
        <v>698</v>
      </c>
      <c r="H91" s="309">
        <v>1</v>
      </c>
      <c r="I91" s="310">
        <v>0</v>
      </c>
      <c r="J91" s="306">
        <f>ROUND(I91*H91,0)</f>
        <v>0</v>
      </c>
      <c r="K91" s="304" t="s">
        <v>312</v>
      </c>
      <c r="L91" s="211"/>
      <c r="M91" s="307" t="s">
        <v>3</v>
      </c>
      <c r="N91" s="308" t="s">
        <v>46</v>
      </c>
      <c r="O91" s="297">
        <v>0</v>
      </c>
      <c r="P91" s="297">
        <f>O91*H91</f>
        <v>0</v>
      </c>
      <c r="Q91" s="297">
        <v>0</v>
      </c>
      <c r="R91" s="297">
        <f>Q91*H91</f>
        <v>0</v>
      </c>
      <c r="S91" s="297">
        <v>0</v>
      </c>
      <c r="T91" s="297">
        <f>S91*H91</f>
        <v>0</v>
      </c>
      <c r="U91" s="298" t="s">
        <v>3</v>
      </c>
      <c r="V91" s="210"/>
      <c r="W91" s="210"/>
      <c r="X91" s="210"/>
      <c r="Y91" s="210"/>
      <c r="Z91" s="210"/>
      <c r="AA91" s="210"/>
      <c r="AB91" s="210"/>
      <c r="AC91" s="210"/>
      <c r="AD91" s="210"/>
      <c r="AE91" s="210"/>
      <c r="AR91" s="299" t="s">
        <v>723</v>
      </c>
      <c r="AT91" s="299" t="s">
        <v>137</v>
      </c>
      <c r="AU91" s="299" t="s">
        <v>83</v>
      </c>
      <c r="AY91" s="201" t="s">
        <v>121</v>
      </c>
      <c r="BE91" s="300">
        <f>IF(N91="základní",J91,0)</f>
        <v>0</v>
      </c>
      <c r="BF91" s="300">
        <f>IF(N91="snížená",J91,0)</f>
        <v>0</v>
      </c>
      <c r="BG91" s="300">
        <f>IF(N91="zákl. přenesená",J91,0)</f>
        <v>0</v>
      </c>
      <c r="BH91" s="300">
        <f>IF(N91="sníž. přenesená",J91,0)</f>
        <v>0</v>
      </c>
      <c r="BI91" s="300">
        <f>IF(N91="nulová",J91,0)</f>
        <v>0</v>
      </c>
      <c r="BJ91" s="201" t="s">
        <v>9</v>
      </c>
      <c r="BK91" s="300">
        <f>ROUND(I91*H91,0)</f>
        <v>0</v>
      </c>
      <c r="BL91" s="201" t="s">
        <v>723</v>
      </c>
      <c r="BM91" s="299" t="s">
        <v>733</v>
      </c>
    </row>
    <row r="92" spans="1:65" s="275" customFormat="1" ht="22.9" customHeight="1">
      <c r="B92" s="276"/>
      <c r="D92" s="277" t="s">
        <v>74</v>
      </c>
      <c r="E92" s="286" t="s">
        <v>734</v>
      </c>
      <c r="F92" s="286" t="s">
        <v>735</v>
      </c>
      <c r="J92" s="287">
        <f>BK92</f>
        <v>0</v>
      </c>
      <c r="L92" s="276"/>
      <c r="M92" s="280"/>
      <c r="N92" s="281"/>
      <c r="O92" s="281"/>
      <c r="P92" s="282">
        <f>P93</f>
        <v>0</v>
      </c>
      <c r="Q92" s="281"/>
      <c r="R92" s="282">
        <f>R93</f>
        <v>0</v>
      </c>
      <c r="S92" s="281"/>
      <c r="T92" s="282">
        <f>T93</f>
        <v>0</v>
      </c>
      <c r="U92" s="283"/>
      <c r="AR92" s="277" t="s">
        <v>149</v>
      </c>
      <c r="AT92" s="284" t="s">
        <v>74</v>
      </c>
      <c r="AU92" s="284" t="s">
        <v>9</v>
      </c>
      <c r="AY92" s="277" t="s">
        <v>121</v>
      </c>
      <c r="BK92" s="285">
        <f>BK93</f>
        <v>0</v>
      </c>
    </row>
    <row r="93" spans="1:65" s="213" customFormat="1" ht="13.9" customHeight="1">
      <c r="A93" s="210"/>
      <c r="B93" s="211"/>
      <c r="C93" s="302" t="s">
        <v>129</v>
      </c>
      <c r="D93" s="302" t="s">
        <v>137</v>
      </c>
      <c r="E93" s="303" t="s">
        <v>736</v>
      </c>
      <c r="F93" s="304" t="s">
        <v>735</v>
      </c>
      <c r="G93" s="305" t="s">
        <v>698</v>
      </c>
      <c r="H93" s="309">
        <v>1</v>
      </c>
      <c r="I93" s="310">
        <v>0</v>
      </c>
      <c r="J93" s="306">
        <f>ROUND(I93*H93,0)</f>
        <v>0</v>
      </c>
      <c r="K93" s="304" t="s">
        <v>312</v>
      </c>
      <c r="L93" s="211"/>
      <c r="M93" s="327" t="s">
        <v>3</v>
      </c>
      <c r="N93" s="328" t="s">
        <v>46</v>
      </c>
      <c r="O93" s="329">
        <v>0</v>
      </c>
      <c r="P93" s="329">
        <f>O93*H93</f>
        <v>0</v>
      </c>
      <c r="Q93" s="329">
        <v>0</v>
      </c>
      <c r="R93" s="329">
        <f>Q93*H93</f>
        <v>0</v>
      </c>
      <c r="S93" s="329">
        <v>0</v>
      </c>
      <c r="T93" s="329">
        <f>S93*H93</f>
        <v>0</v>
      </c>
      <c r="U93" s="330" t="s">
        <v>3</v>
      </c>
      <c r="V93" s="210"/>
      <c r="W93" s="210"/>
      <c r="X93" s="210"/>
      <c r="Y93" s="210"/>
      <c r="Z93" s="210"/>
      <c r="AA93" s="210"/>
      <c r="AB93" s="210"/>
      <c r="AC93" s="210"/>
      <c r="AD93" s="210"/>
      <c r="AE93" s="210"/>
      <c r="AR93" s="299" t="s">
        <v>723</v>
      </c>
      <c r="AT93" s="299" t="s">
        <v>137</v>
      </c>
      <c r="AU93" s="299" t="s">
        <v>83</v>
      </c>
      <c r="AY93" s="201" t="s">
        <v>121</v>
      </c>
      <c r="BE93" s="300">
        <f>IF(N93="základní",J93,0)</f>
        <v>0</v>
      </c>
      <c r="BF93" s="300">
        <f>IF(N93="snížená",J93,0)</f>
        <v>0</v>
      </c>
      <c r="BG93" s="300">
        <f>IF(N93="zákl. přenesená",J93,0)</f>
        <v>0</v>
      </c>
      <c r="BH93" s="300">
        <f>IF(N93="sníž. přenesená",J93,0)</f>
        <v>0</v>
      </c>
      <c r="BI93" s="300">
        <f>IF(N93="nulová",J93,0)</f>
        <v>0</v>
      </c>
      <c r="BJ93" s="201" t="s">
        <v>9</v>
      </c>
      <c r="BK93" s="300">
        <f>ROUND(I93*H93,0)</f>
        <v>0</v>
      </c>
      <c r="BL93" s="201" t="s">
        <v>723</v>
      </c>
      <c r="BM93" s="299" t="s">
        <v>737</v>
      </c>
    </row>
    <row r="94" spans="1:65" s="213" customFormat="1" ht="6.95" customHeight="1">
      <c r="A94" s="210"/>
      <c r="B94" s="240"/>
      <c r="C94" s="241"/>
      <c r="D94" s="241"/>
      <c r="E94" s="241"/>
      <c r="F94" s="241"/>
      <c r="G94" s="241"/>
      <c r="H94" s="241"/>
      <c r="I94" s="241"/>
      <c r="J94" s="241"/>
      <c r="K94" s="241"/>
      <c r="L94" s="211"/>
      <c r="M94" s="210"/>
      <c r="O94" s="210"/>
      <c r="P94" s="210"/>
      <c r="Q94" s="210"/>
      <c r="R94" s="210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</row>
  </sheetData>
  <sheetProtection algorithmName="SHA-512" hashValue="bDgNagKe9UO+PjYJzQmQ1XRivPykioqYa0S59SrBH1cDg6ZHERTwlVRMoJIksxxbdTyF1U5I39vdLwa5gvMGvA==" saltValue="21BSnjzNrKCNLSN7f27uXQ==" spinCount="100000" sheet="1" objects="1" scenarios="1"/>
  <protectedRanges>
    <protectedRange sqref="I87:I93" name="Oblast1"/>
  </protectedRanges>
  <autoFilter ref="C83:K93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>
      <selection activeCell="H13" sqref="H13"/>
    </sheetView>
  </sheetViews>
  <sheetFormatPr defaultRowHeight="11.25"/>
  <cols>
    <col min="1" max="1" width="8.33203125" style="74" customWidth="1"/>
    <col min="2" max="2" width="1.6640625" style="74" customWidth="1"/>
    <col min="3" max="4" width="5" style="74" customWidth="1"/>
    <col min="5" max="5" width="11.6640625" style="74" customWidth="1"/>
    <col min="6" max="6" width="9.1640625" style="74" customWidth="1"/>
    <col min="7" max="7" width="5" style="74" customWidth="1"/>
    <col min="8" max="8" width="77.83203125" style="74" customWidth="1"/>
    <col min="9" max="10" width="20" style="74" customWidth="1"/>
    <col min="11" max="11" width="1.6640625" style="74" customWidth="1"/>
    <col min="12" max="16384" width="9.33203125" style="153"/>
  </cols>
  <sheetData>
    <row r="1" spans="2:11" s="153" customFormat="1" ht="37.5" customHeight="1"/>
    <row r="2" spans="2:11" s="153" customFormat="1" ht="7.5" customHeight="1">
      <c r="B2" s="75"/>
      <c r="C2" s="76"/>
      <c r="D2" s="76"/>
      <c r="E2" s="76"/>
      <c r="F2" s="76"/>
      <c r="G2" s="76"/>
      <c r="H2" s="76"/>
      <c r="I2" s="76"/>
      <c r="J2" s="76"/>
      <c r="K2" s="77"/>
    </row>
    <row r="3" spans="2:11" s="8" customFormat="1" ht="45" customHeight="1">
      <c r="B3" s="78"/>
      <c r="C3" s="192" t="s">
        <v>738</v>
      </c>
      <c r="D3" s="192"/>
      <c r="E3" s="192"/>
      <c r="F3" s="192"/>
      <c r="G3" s="192"/>
      <c r="H3" s="192"/>
      <c r="I3" s="192"/>
      <c r="J3" s="192"/>
      <c r="K3" s="79"/>
    </row>
    <row r="4" spans="2:11" s="153" customFormat="1" ht="25.5" customHeight="1">
      <c r="B4" s="80"/>
      <c r="C4" s="193" t="s">
        <v>739</v>
      </c>
      <c r="D4" s="193"/>
      <c r="E4" s="193"/>
      <c r="F4" s="193"/>
      <c r="G4" s="193"/>
      <c r="H4" s="193"/>
      <c r="I4" s="193"/>
      <c r="J4" s="193"/>
      <c r="K4" s="81"/>
    </row>
    <row r="5" spans="2:11" s="153" customFormat="1" ht="5.25" customHeight="1">
      <c r="B5" s="80"/>
      <c r="C5" s="82"/>
      <c r="D5" s="82"/>
      <c r="E5" s="82"/>
      <c r="F5" s="82"/>
      <c r="G5" s="82"/>
      <c r="H5" s="82"/>
      <c r="I5" s="82"/>
      <c r="J5" s="82"/>
      <c r="K5" s="81"/>
    </row>
    <row r="6" spans="2:11" s="153" customFormat="1" ht="15" customHeight="1">
      <c r="B6" s="80"/>
      <c r="C6" s="191" t="s">
        <v>740</v>
      </c>
      <c r="D6" s="191"/>
      <c r="E6" s="191"/>
      <c r="F6" s="191"/>
      <c r="G6" s="191"/>
      <c r="H6" s="191"/>
      <c r="I6" s="191"/>
      <c r="J6" s="191"/>
      <c r="K6" s="81"/>
    </row>
    <row r="7" spans="2:11" s="153" customFormat="1" ht="15" customHeight="1">
      <c r="B7" s="83"/>
      <c r="C7" s="191" t="s">
        <v>741</v>
      </c>
      <c r="D7" s="191"/>
      <c r="E7" s="191"/>
      <c r="F7" s="191"/>
      <c r="G7" s="191"/>
      <c r="H7" s="191"/>
      <c r="I7" s="191"/>
      <c r="J7" s="191"/>
      <c r="K7" s="81"/>
    </row>
    <row r="8" spans="2:11" s="153" customFormat="1" ht="12.75" customHeight="1">
      <c r="B8" s="83"/>
      <c r="C8" s="157"/>
      <c r="D8" s="157"/>
      <c r="E8" s="157"/>
      <c r="F8" s="157"/>
      <c r="G8" s="157"/>
      <c r="H8" s="157"/>
      <c r="I8" s="157"/>
      <c r="J8" s="157"/>
      <c r="K8" s="81"/>
    </row>
    <row r="9" spans="2:11" s="153" customFormat="1" ht="15" customHeight="1">
      <c r="B9" s="83"/>
      <c r="C9" s="191" t="s">
        <v>742</v>
      </c>
      <c r="D9" s="191"/>
      <c r="E9" s="191"/>
      <c r="F9" s="191"/>
      <c r="G9" s="191"/>
      <c r="H9" s="191"/>
      <c r="I9" s="191"/>
      <c r="J9" s="191"/>
      <c r="K9" s="81"/>
    </row>
    <row r="10" spans="2:11" s="153" customFormat="1" ht="15" customHeight="1">
      <c r="B10" s="83"/>
      <c r="C10" s="157"/>
      <c r="D10" s="191" t="s">
        <v>743</v>
      </c>
      <c r="E10" s="191"/>
      <c r="F10" s="191"/>
      <c r="G10" s="191"/>
      <c r="H10" s="191"/>
      <c r="I10" s="191"/>
      <c r="J10" s="191"/>
      <c r="K10" s="81"/>
    </row>
    <row r="11" spans="2:11" s="153" customFormat="1" ht="15" customHeight="1">
      <c r="B11" s="83"/>
      <c r="C11" s="84"/>
      <c r="D11" s="191" t="s">
        <v>744</v>
      </c>
      <c r="E11" s="191"/>
      <c r="F11" s="191"/>
      <c r="G11" s="191"/>
      <c r="H11" s="191"/>
      <c r="I11" s="191"/>
      <c r="J11" s="191"/>
      <c r="K11" s="81"/>
    </row>
    <row r="12" spans="2:11" s="153" customFormat="1" ht="15" customHeight="1">
      <c r="B12" s="83"/>
      <c r="C12" s="84"/>
      <c r="D12" s="157"/>
      <c r="E12" s="157"/>
      <c r="F12" s="157"/>
      <c r="G12" s="157"/>
      <c r="H12" s="157"/>
      <c r="I12" s="157"/>
      <c r="J12" s="157"/>
      <c r="K12" s="81"/>
    </row>
    <row r="13" spans="2:11" s="153" customFormat="1" ht="15" customHeight="1">
      <c r="B13" s="83"/>
      <c r="C13" s="84"/>
      <c r="D13" s="155" t="s">
        <v>745</v>
      </c>
      <c r="E13" s="157"/>
      <c r="F13" s="157"/>
      <c r="G13" s="157"/>
      <c r="H13" s="157"/>
      <c r="I13" s="157"/>
      <c r="J13" s="157"/>
      <c r="K13" s="81"/>
    </row>
    <row r="14" spans="2:11" s="153" customFormat="1" ht="12.75" customHeight="1">
      <c r="B14" s="83"/>
      <c r="C14" s="84"/>
      <c r="D14" s="84"/>
      <c r="E14" s="84"/>
      <c r="F14" s="84"/>
      <c r="G14" s="84"/>
      <c r="H14" s="84"/>
      <c r="I14" s="84"/>
      <c r="J14" s="84"/>
      <c r="K14" s="81"/>
    </row>
    <row r="15" spans="2:11" s="153" customFormat="1" ht="15" customHeight="1">
      <c r="B15" s="83"/>
      <c r="C15" s="84"/>
      <c r="D15" s="191" t="s">
        <v>746</v>
      </c>
      <c r="E15" s="191"/>
      <c r="F15" s="191"/>
      <c r="G15" s="191"/>
      <c r="H15" s="191"/>
      <c r="I15" s="191"/>
      <c r="J15" s="191"/>
      <c r="K15" s="81"/>
    </row>
    <row r="16" spans="2:11" s="153" customFormat="1" ht="15" customHeight="1">
      <c r="B16" s="83"/>
      <c r="C16" s="84"/>
      <c r="D16" s="191" t="s">
        <v>747</v>
      </c>
      <c r="E16" s="191"/>
      <c r="F16" s="191"/>
      <c r="G16" s="191"/>
      <c r="H16" s="191"/>
      <c r="I16" s="191"/>
      <c r="J16" s="191"/>
      <c r="K16" s="81"/>
    </row>
    <row r="17" spans="2:11" s="153" customFormat="1" ht="15" customHeight="1">
      <c r="B17" s="83"/>
      <c r="C17" s="84"/>
      <c r="D17" s="191" t="s">
        <v>748</v>
      </c>
      <c r="E17" s="191"/>
      <c r="F17" s="191"/>
      <c r="G17" s="191"/>
      <c r="H17" s="191"/>
      <c r="I17" s="191"/>
      <c r="J17" s="191"/>
      <c r="K17" s="81"/>
    </row>
    <row r="18" spans="2:11" s="153" customFormat="1" ht="15" customHeight="1">
      <c r="B18" s="83"/>
      <c r="C18" s="84"/>
      <c r="D18" s="84"/>
      <c r="E18" s="85" t="s">
        <v>81</v>
      </c>
      <c r="F18" s="191" t="s">
        <v>749</v>
      </c>
      <c r="G18" s="191"/>
      <c r="H18" s="191"/>
      <c r="I18" s="191"/>
      <c r="J18" s="191"/>
      <c r="K18" s="81"/>
    </row>
    <row r="19" spans="2:11" s="153" customFormat="1" ht="15" customHeight="1">
      <c r="B19" s="83"/>
      <c r="C19" s="84"/>
      <c r="D19" s="84"/>
      <c r="E19" s="85" t="s">
        <v>750</v>
      </c>
      <c r="F19" s="191" t="s">
        <v>751</v>
      </c>
      <c r="G19" s="191"/>
      <c r="H19" s="191"/>
      <c r="I19" s="191"/>
      <c r="J19" s="191"/>
      <c r="K19" s="81"/>
    </row>
    <row r="20" spans="2:11" s="153" customFormat="1" ht="15" customHeight="1">
      <c r="B20" s="83"/>
      <c r="C20" s="84"/>
      <c r="D20" s="84"/>
      <c r="E20" s="85" t="s">
        <v>752</v>
      </c>
      <c r="F20" s="191" t="s">
        <v>753</v>
      </c>
      <c r="G20" s="191"/>
      <c r="H20" s="191"/>
      <c r="I20" s="191"/>
      <c r="J20" s="191"/>
      <c r="K20" s="81"/>
    </row>
    <row r="21" spans="2:11" s="153" customFormat="1" ht="15" customHeight="1">
      <c r="B21" s="83"/>
      <c r="C21" s="84"/>
      <c r="D21" s="84"/>
      <c r="E21" s="85" t="s">
        <v>85</v>
      </c>
      <c r="F21" s="191" t="s">
        <v>754</v>
      </c>
      <c r="G21" s="191"/>
      <c r="H21" s="191"/>
      <c r="I21" s="191"/>
      <c r="J21" s="191"/>
      <c r="K21" s="81"/>
    </row>
    <row r="22" spans="2:11" s="153" customFormat="1" ht="15" customHeight="1">
      <c r="B22" s="83"/>
      <c r="C22" s="84"/>
      <c r="D22" s="84"/>
      <c r="E22" s="85" t="s">
        <v>755</v>
      </c>
      <c r="F22" s="191" t="s">
        <v>756</v>
      </c>
      <c r="G22" s="191"/>
      <c r="H22" s="191"/>
      <c r="I22" s="191"/>
      <c r="J22" s="191"/>
      <c r="K22" s="81"/>
    </row>
    <row r="23" spans="2:11" s="153" customFormat="1" ht="15" customHeight="1">
      <c r="B23" s="83"/>
      <c r="C23" s="84"/>
      <c r="D23" s="84"/>
      <c r="E23" s="85" t="s">
        <v>757</v>
      </c>
      <c r="F23" s="191" t="s">
        <v>758</v>
      </c>
      <c r="G23" s="191"/>
      <c r="H23" s="191"/>
      <c r="I23" s="191"/>
      <c r="J23" s="191"/>
      <c r="K23" s="81"/>
    </row>
    <row r="24" spans="2:11" s="153" customFormat="1" ht="12.75" customHeight="1">
      <c r="B24" s="83"/>
      <c r="C24" s="84"/>
      <c r="D24" s="84"/>
      <c r="E24" s="84"/>
      <c r="F24" s="84"/>
      <c r="G24" s="84"/>
      <c r="H24" s="84"/>
      <c r="I24" s="84"/>
      <c r="J24" s="84"/>
      <c r="K24" s="81"/>
    </row>
    <row r="25" spans="2:11" s="153" customFormat="1" ht="15" customHeight="1">
      <c r="B25" s="83"/>
      <c r="C25" s="191" t="s">
        <v>759</v>
      </c>
      <c r="D25" s="191"/>
      <c r="E25" s="191"/>
      <c r="F25" s="191"/>
      <c r="G25" s="191"/>
      <c r="H25" s="191"/>
      <c r="I25" s="191"/>
      <c r="J25" s="191"/>
      <c r="K25" s="81"/>
    </row>
    <row r="26" spans="2:11" s="153" customFormat="1" ht="15" customHeight="1">
      <c r="B26" s="83"/>
      <c r="C26" s="191" t="s">
        <v>760</v>
      </c>
      <c r="D26" s="191"/>
      <c r="E26" s="191"/>
      <c r="F26" s="191"/>
      <c r="G26" s="191"/>
      <c r="H26" s="191"/>
      <c r="I26" s="191"/>
      <c r="J26" s="191"/>
      <c r="K26" s="81"/>
    </row>
    <row r="27" spans="2:11" s="153" customFormat="1" ht="15" customHeight="1">
      <c r="B27" s="83"/>
      <c r="C27" s="157"/>
      <c r="D27" s="191" t="s">
        <v>761</v>
      </c>
      <c r="E27" s="191"/>
      <c r="F27" s="191"/>
      <c r="G27" s="191"/>
      <c r="H27" s="191"/>
      <c r="I27" s="191"/>
      <c r="J27" s="191"/>
      <c r="K27" s="81"/>
    </row>
    <row r="28" spans="2:11" s="153" customFormat="1" ht="15" customHeight="1">
      <c r="B28" s="83"/>
      <c r="C28" s="84"/>
      <c r="D28" s="191" t="s">
        <v>762</v>
      </c>
      <c r="E28" s="191"/>
      <c r="F28" s="191"/>
      <c r="G28" s="191"/>
      <c r="H28" s="191"/>
      <c r="I28" s="191"/>
      <c r="J28" s="191"/>
      <c r="K28" s="81"/>
    </row>
    <row r="29" spans="2:11" s="153" customFormat="1" ht="12.75" customHeight="1">
      <c r="B29" s="83"/>
      <c r="C29" s="84"/>
      <c r="D29" s="84"/>
      <c r="E29" s="84"/>
      <c r="F29" s="84"/>
      <c r="G29" s="84"/>
      <c r="H29" s="84"/>
      <c r="I29" s="84"/>
      <c r="J29" s="84"/>
      <c r="K29" s="81"/>
    </row>
    <row r="30" spans="2:11" s="153" customFormat="1" ht="15" customHeight="1">
      <c r="B30" s="83"/>
      <c r="C30" s="84"/>
      <c r="D30" s="191" t="s">
        <v>763</v>
      </c>
      <c r="E30" s="191"/>
      <c r="F30" s="191"/>
      <c r="G30" s="191"/>
      <c r="H30" s="191"/>
      <c r="I30" s="191"/>
      <c r="J30" s="191"/>
      <c r="K30" s="81"/>
    </row>
    <row r="31" spans="2:11" s="153" customFormat="1" ht="15" customHeight="1">
      <c r="B31" s="83"/>
      <c r="C31" s="84"/>
      <c r="D31" s="191" t="s">
        <v>764</v>
      </c>
      <c r="E31" s="191"/>
      <c r="F31" s="191"/>
      <c r="G31" s="191"/>
      <c r="H31" s="191"/>
      <c r="I31" s="191"/>
      <c r="J31" s="191"/>
      <c r="K31" s="81"/>
    </row>
    <row r="32" spans="2:11" s="153" customFormat="1" ht="12.75" customHeight="1">
      <c r="B32" s="83"/>
      <c r="C32" s="84"/>
      <c r="D32" s="84"/>
      <c r="E32" s="84"/>
      <c r="F32" s="84"/>
      <c r="G32" s="84"/>
      <c r="H32" s="84"/>
      <c r="I32" s="84"/>
      <c r="J32" s="84"/>
      <c r="K32" s="81"/>
    </row>
    <row r="33" spans="2:11" s="153" customFormat="1" ht="15" customHeight="1">
      <c r="B33" s="83"/>
      <c r="C33" s="84"/>
      <c r="D33" s="191" t="s">
        <v>765</v>
      </c>
      <c r="E33" s="191"/>
      <c r="F33" s="191"/>
      <c r="G33" s="191"/>
      <c r="H33" s="191"/>
      <c r="I33" s="191"/>
      <c r="J33" s="191"/>
      <c r="K33" s="81"/>
    </row>
    <row r="34" spans="2:11" s="153" customFormat="1" ht="15" customHeight="1">
      <c r="B34" s="83"/>
      <c r="C34" s="84"/>
      <c r="D34" s="191" t="s">
        <v>766</v>
      </c>
      <c r="E34" s="191"/>
      <c r="F34" s="191"/>
      <c r="G34" s="191"/>
      <c r="H34" s="191"/>
      <c r="I34" s="191"/>
      <c r="J34" s="191"/>
      <c r="K34" s="81"/>
    </row>
    <row r="35" spans="2:11" s="153" customFormat="1" ht="15" customHeight="1">
      <c r="B35" s="83"/>
      <c r="C35" s="84"/>
      <c r="D35" s="191" t="s">
        <v>767</v>
      </c>
      <c r="E35" s="191"/>
      <c r="F35" s="191"/>
      <c r="G35" s="191"/>
      <c r="H35" s="191"/>
      <c r="I35" s="191"/>
      <c r="J35" s="191"/>
      <c r="K35" s="81"/>
    </row>
    <row r="36" spans="2:11" s="153" customFormat="1" ht="15" customHeight="1">
      <c r="B36" s="83"/>
      <c r="C36" s="84"/>
      <c r="D36" s="157"/>
      <c r="E36" s="155" t="s">
        <v>105</v>
      </c>
      <c r="F36" s="157"/>
      <c r="G36" s="191" t="s">
        <v>768</v>
      </c>
      <c r="H36" s="191"/>
      <c r="I36" s="191"/>
      <c r="J36" s="191"/>
      <c r="K36" s="81"/>
    </row>
    <row r="37" spans="2:11" s="153" customFormat="1" ht="30.75" customHeight="1">
      <c r="B37" s="83"/>
      <c r="C37" s="84"/>
      <c r="D37" s="157"/>
      <c r="E37" s="155" t="s">
        <v>769</v>
      </c>
      <c r="F37" s="157"/>
      <c r="G37" s="191" t="s">
        <v>770</v>
      </c>
      <c r="H37" s="191"/>
      <c r="I37" s="191"/>
      <c r="J37" s="191"/>
      <c r="K37" s="81"/>
    </row>
    <row r="38" spans="2:11" s="153" customFormat="1" ht="15" customHeight="1">
      <c r="B38" s="83"/>
      <c r="C38" s="84"/>
      <c r="D38" s="157"/>
      <c r="E38" s="155" t="s">
        <v>56</v>
      </c>
      <c r="F38" s="157"/>
      <c r="G38" s="191" t="s">
        <v>771</v>
      </c>
      <c r="H38" s="191"/>
      <c r="I38" s="191"/>
      <c r="J38" s="191"/>
      <c r="K38" s="81"/>
    </row>
    <row r="39" spans="2:11" s="153" customFormat="1" ht="15" customHeight="1">
      <c r="B39" s="83"/>
      <c r="C39" s="84"/>
      <c r="D39" s="157"/>
      <c r="E39" s="155" t="s">
        <v>57</v>
      </c>
      <c r="F39" s="157"/>
      <c r="G39" s="191" t="s">
        <v>772</v>
      </c>
      <c r="H39" s="191"/>
      <c r="I39" s="191"/>
      <c r="J39" s="191"/>
      <c r="K39" s="81"/>
    </row>
    <row r="40" spans="2:11" s="153" customFormat="1" ht="15" customHeight="1">
      <c r="B40" s="83"/>
      <c r="C40" s="84"/>
      <c r="D40" s="157"/>
      <c r="E40" s="155" t="s">
        <v>106</v>
      </c>
      <c r="F40" s="157"/>
      <c r="G40" s="191" t="s">
        <v>773</v>
      </c>
      <c r="H40" s="191"/>
      <c r="I40" s="191"/>
      <c r="J40" s="191"/>
      <c r="K40" s="81"/>
    </row>
    <row r="41" spans="2:11" s="153" customFormat="1" ht="15" customHeight="1">
      <c r="B41" s="83"/>
      <c r="C41" s="84"/>
      <c r="D41" s="157"/>
      <c r="E41" s="155" t="s">
        <v>107</v>
      </c>
      <c r="F41" s="157"/>
      <c r="G41" s="191" t="s">
        <v>774</v>
      </c>
      <c r="H41" s="191"/>
      <c r="I41" s="191"/>
      <c r="J41" s="191"/>
      <c r="K41" s="81"/>
    </row>
    <row r="42" spans="2:11" s="153" customFormat="1" ht="15" customHeight="1">
      <c r="B42" s="83"/>
      <c r="C42" s="84"/>
      <c r="D42" s="157"/>
      <c r="E42" s="155" t="s">
        <v>775</v>
      </c>
      <c r="F42" s="157"/>
      <c r="G42" s="191" t="s">
        <v>776</v>
      </c>
      <c r="H42" s="191"/>
      <c r="I42" s="191"/>
      <c r="J42" s="191"/>
      <c r="K42" s="81"/>
    </row>
    <row r="43" spans="2:11" s="153" customFormat="1" ht="15" customHeight="1">
      <c r="B43" s="83"/>
      <c r="C43" s="84"/>
      <c r="D43" s="157"/>
      <c r="E43" s="155"/>
      <c r="F43" s="157"/>
      <c r="G43" s="191" t="s">
        <v>777</v>
      </c>
      <c r="H43" s="191"/>
      <c r="I43" s="191"/>
      <c r="J43" s="191"/>
      <c r="K43" s="81"/>
    </row>
    <row r="44" spans="2:11" s="153" customFormat="1" ht="15" customHeight="1">
      <c r="B44" s="83"/>
      <c r="C44" s="84"/>
      <c r="D44" s="157"/>
      <c r="E44" s="155" t="s">
        <v>778</v>
      </c>
      <c r="F44" s="157"/>
      <c r="G44" s="191" t="s">
        <v>779</v>
      </c>
      <c r="H44" s="191"/>
      <c r="I44" s="191"/>
      <c r="J44" s="191"/>
      <c r="K44" s="81"/>
    </row>
    <row r="45" spans="2:11" s="153" customFormat="1" ht="15" customHeight="1">
      <c r="B45" s="83"/>
      <c r="C45" s="84"/>
      <c r="D45" s="157"/>
      <c r="E45" s="155" t="s">
        <v>109</v>
      </c>
      <c r="F45" s="157"/>
      <c r="G45" s="191" t="s">
        <v>780</v>
      </c>
      <c r="H45" s="191"/>
      <c r="I45" s="191"/>
      <c r="J45" s="191"/>
      <c r="K45" s="81"/>
    </row>
    <row r="46" spans="2:11" s="153" customFormat="1" ht="12.75" customHeight="1">
      <c r="B46" s="83"/>
      <c r="C46" s="84"/>
      <c r="D46" s="157"/>
      <c r="E46" s="157"/>
      <c r="F46" s="157"/>
      <c r="G46" s="157"/>
      <c r="H46" s="157"/>
      <c r="I46" s="157"/>
      <c r="J46" s="157"/>
      <c r="K46" s="81"/>
    </row>
    <row r="47" spans="2:11" s="153" customFormat="1" ht="15" customHeight="1">
      <c r="B47" s="83"/>
      <c r="C47" s="84"/>
      <c r="D47" s="191" t="s">
        <v>781</v>
      </c>
      <c r="E47" s="191"/>
      <c r="F47" s="191"/>
      <c r="G47" s="191"/>
      <c r="H47" s="191"/>
      <c r="I47" s="191"/>
      <c r="J47" s="191"/>
      <c r="K47" s="81"/>
    </row>
    <row r="48" spans="2:11" s="153" customFormat="1" ht="15" customHeight="1">
      <c r="B48" s="83"/>
      <c r="C48" s="84"/>
      <c r="D48" s="84"/>
      <c r="E48" s="191" t="s">
        <v>782</v>
      </c>
      <c r="F48" s="191"/>
      <c r="G48" s="191"/>
      <c r="H48" s="191"/>
      <c r="I48" s="191"/>
      <c r="J48" s="191"/>
      <c r="K48" s="81"/>
    </row>
    <row r="49" spans="2:11" s="153" customFormat="1" ht="15" customHeight="1">
      <c r="B49" s="83"/>
      <c r="C49" s="84"/>
      <c r="D49" s="84"/>
      <c r="E49" s="191" t="s">
        <v>783</v>
      </c>
      <c r="F49" s="191"/>
      <c r="G49" s="191"/>
      <c r="H49" s="191"/>
      <c r="I49" s="191"/>
      <c r="J49" s="191"/>
      <c r="K49" s="81"/>
    </row>
    <row r="50" spans="2:11" s="153" customFormat="1" ht="15" customHeight="1">
      <c r="B50" s="83"/>
      <c r="C50" s="84"/>
      <c r="D50" s="84"/>
      <c r="E50" s="191" t="s">
        <v>784</v>
      </c>
      <c r="F50" s="191"/>
      <c r="G50" s="191"/>
      <c r="H50" s="191"/>
      <c r="I50" s="191"/>
      <c r="J50" s="191"/>
      <c r="K50" s="81"/>
    </row>
    <row r="51" spans="2:11" s="153" customFormat="1" ht="15" customHeight="1">
      <c r="B51" s="83"/>
      <c r="C51" s="84"/>
      <c r="D51" s="191" t="s">
        <v>785</v>
      </c>
      <c r="E51" s="191"/>
      <c r="F51" s="191"/>
      <c r="G51" s="191"/>
      <c r="H51" s="191"/>
      <c r="I51" s="191"/>
      <c r="J51" s="191"/>
      <c r="K51" s="81"/>
    </row>
    <row r="52" spans="2:11" s="153" customFormat="1" ht="25.5" customHeight="1">
      <c r="B52" s="80"/>
      <c r="C52" s="193" t="s">
        <v>786</v>
      </c>
      <c r="D52" s="193"/>
      <c r="E52" s="193"/>
      <c r="F52" s="193"/>
      <c r="G52" s="193"/>
      <c r="H52" s="193"/>
      <c r="I52" s="193"/>
      <c r="J52" s="193"/>
      <c r="K52" s="81"/>
    </row>
    <row r="53" spans="2:11" s="153" customFormat="1" ht="5.25" customHeight="1">
      <c r="B53" s="80"/>
      <c r="C53" s="82"/>
      <c r="D53" s="82"/>
      <c r="E53" s="82"/>
      <c r="F53" s="82"/>
      <c r="G53" s="82"/>
      <c r="H53" s="82"/>
      <c r="I53" s="82"/>
      <c r="J53" s="82"/>
      <c r="K53" s="81"/>
    </row>
    <row r="54" spans="2:11" s="153" customFormat="1" ht="15" customHeight="1">
      <c r="B54" s="80"/>
      <c r="C54" s="191" t="s">
        <v>787</v>
      </c>
      <c r="D54" s="191"/>
      <c r="E54" s="191"/>
      <c r="F54" s="191"/>
      <c r="G54" s="191"/>
      <c r="H54" s="191"/>
      <c r="I54" s="191"/>
      <c r="J54" s="191"/>
      <c r="K54" s="81"/>
    </row>
    <row r="55" spans="2:11" s="153" customFormat="1" ht="15" customHeight="1">
      <c r="B55" s="80"/>
      <c r="C55" s="191" t="s">
        <v>788</v>
      </c>
      <c r="D55" s="191"/>
      <c r="E55" s="191"/>
      <c r="F55" s="191"/>
      <c r="G55" s="191"/>
      <c r="H55" s="191"/>
      <c r="I55" s="191"/>
      <c r="J55" s="191"/>
      <c r="K55" s="81"/>
    </row>
    <row r="56" spans="2:11" s="153" customFormat="1" ht="12.75" customHeight="1">
      <c r="B56" s="80"/>
      <c r="C56" s="157"/>
      <c r="D56" s="157"/>
      <c r="E56" s="157"/>
      <c r="F56" s="157"/>
      <c r="G56" s="157"/>
      <c r="H56" s="157"/>
      <c r="I56" s="157"/>
      <c r="J56" s="157"/>
      <c r="K56" s="81"/>
    </row>
    <row r="57" spans="2:11" s="153" customFormat="1" ht="15" customHeight="1">
      <c r="B57" s="80"/>
      <c r="C57" s="191" t="s">
        <v>789</v>
      </c>
      <c r="D57" s="191"/>
      <c r="E57" s="191"/>
      <c r="F57" s="191"/>
      <c r="G57" s="191"/>
      <c r="H57" s="191"/>
      <c r="I57" s="191"/>
      <c r="J57" s="191"/>
      <c r="K57" s="81"/>
    </row>
    <row r="58" spans="2:11" s="153" customFormat="1" ht="15" customHeight="1">
      <c r="B58" s="80"/>
      <c r="C58" s="84"/>
      <c r="D58" s="191" t="s">
        <v>790</v>
      </c>
      <c r="E58" s="191"/>
      <c r="F58" s="191"/>
      <c r="G58" s="191"/>
      <c r="H58" s="191"/>
      <c r="I58" s="191"/>
      <c r="J58" s="191"/>
      <c r="K58" s="81"/>
    </row>
    <row r="59" spans="2:11" s="153" customFormat="1" ht="15" customHeight="1">
      <c r="B59" s="80"/>
      <c r="C59" s="84"/>
      <c r="D59" s="191" t="s">
        <v>791</v>
      </c>
      <c r="E59" s="191"/>
      <c r="F59" s="191"/>
      <c r="G59" s="191"/>
      <c r="H59" s="191"/>
      <c r="I59" s="191"/>
      <c r="J59" s="191"/>
      <c r="K59" s="81"/>
    </row>
    <row r="60" spans="2:11" s="153" customFormat="1" ht="15" customHeight="1">
      <c r="B60" s="80"/>
      <c r="C60" s="84"/>
      <c r="D60" s="191" t="s">
        <v>792</v>
      </c>
      <c r="E60" s="191"/>
      <c r="F60" s="191"/>
      <c r="G60" s="191"/>
      <c r="H60" s="191"/>
      <c r="I60" s="191"/>
      <c r="J60" s="191"/>
      <c r="K60" s="81"/>
    </row>
    <row r="61" spans="2:11" s="153" customFormat="1" ht="15" customHeight="1">
      <c r="B61" s="80"/>
      <c r="C61" s="84"/>
      <c r="D61" s="191" t="s">
        <v>793</v>
      </c>
      <c r="E61" s="191"/>
      <c r="F61" s="191"/>
      <c r="G61" s="191"/>
      <c r="H61" s="191"/>
      <c r="I61" s="191"/>
      <c r="J61" s="191"/>
      <c r="K61" s="81"/>
    </row>
    <row r="62" spans="2:11" s="153" customFormat="1" ht="15" customHeight="1">
      <c r="B62" s="80"/>
      <c r="C62" s="84"/>
      <c r="D62" s="195" t="s">
        <v>794</v>
      </c>
      <c r="E62" s="195"/>
      <c r="F62" s="195"/>
      <c r="G62" s="195"/>
      <c r="H62" s="195"/>
      <c r="I62" s="195"/>
      <c r="J62" s="195"/>
      <c r="K62" s="81"/>
    </row>
    <row r="63" spans="2:11" s="153" customFormat="1" ht="15" customHeight="1">
      <c r="B63" s="80"/>
      <c r="C63" s="84"/>
      <c r="D63" s="191" t="s">
        <v>795</v>
      </c>
      <c r="E63" s="191"/>
      <c r="F63" s="191"/>
      <c r="G63" s="191"/>
      <c r="H63" s="191"/>
      <c r="I63" s="191"/>
      <c r="J63" s="191"/>
      <c r="K63" s="81"/>
    </row>
    <row r="64" spans="2:11" s="153" customFormat="1" ht="12.75" customHeight="1">
      <c r="B64" s="80"/>
      <c r="C64" s="84"/>
      <c r="D64" s="84"/>
      <c r="E64" s="86"/>
      <c r="F64" s="84"/>
      <c r="G64" s="84"/>
      <c r="H64" s="84"/>
      <c r="I64" s="84"/>
      <c r="J64" s="84"/>
      <c r="K64" s="81"/>
    </row>
    <row r="65" spans="2:11" s="153" customFormat="1" ht="15" customHeight="1">
      <c r="B65" s="80"/>
      <c r="C65" s="84"/>
      <c r="D65" s="191" t="s">
        <v>796</v>
      </c>
      <c r="E65" s="191"/>
      <c r="F65" s="191"/>
      <c r="G65" s="191"/>
      <c r="H65" s="191"/>
      <c r="I65" s="191"/>
      <c r="J65" s="191"/>
      <c r="K65" s="81"/>
    </row>
    <row r="66" spans="2:11" s="153" customFormat="1" ht="15" customHeight="1">
      <c r="B66" s="80"/>
      <c r="C66" s="84"/>
      <c r="D66" s="195" t="s">
        <v>797</v>
      </c>
      <c r="E66" s="195"/>
      <c r="F66" s="195"/>
      <c r="G66" s="195"/>
      <c r="H66" s="195"/>
      <c r="I66" s="195"/>
      <c r="J66" s="195"/>
      <c r="K66" s="81"/>
    </row>
    <row r="67" spans="2:11" s="153" customFormat="1" ht="15" customHeight="1">
      <c r="B67" s="80"/>
      <c r="C67" s="84"/>
      <c r="D67" s="191" t="s">
        <v>798</v>
      </c>
      <c r="E67" s="191"/>
      <c r="F67" s="191"/>
      <c r="G67" s="191"/>
      <c r="H67" s="191"/>
      <c r="I67" s="191"/>
      <c r="J67" s="191"/>
      <c r="K67" s="81"/>
    </row>
    <row r="68" spans="2:11" s="153" customFormat="1" ht="15" customHeight="1">
      <c r="B68" s="80"/>
      <c r="C68" s="84"/>
      <c r="D68" s="191" t="s">
        <v>799</v>
      </c>
      <c r="E68" s="191"/>
      <c r="F68" s="191"/>
      <c r="G68" s="191"/>
      <c r="H68" s="191"/>
      <c r="I68" s="191"/>
      <c r="J68" s="191"/>
      <c r="K68" s="81"/>
    </row>
    <row r="69" spans="2:11" s="153" customFormat="1" ht="15" customHeight="1">
      <c r="B69" s="80"/>
      <c r="C69" s="84"/>
      <c r="D69" s="191" t="s">
        <v>800</v>
      </c>
      <c r="E69" s="191"/>
      <c r="F69" s="191"/>
      <c r="G69" s="191"/>
      <c r="H69" s="191"/>
      <c r="I69" s="191"/>
      <c r="J69" s="191"/>
      <c r="K69" s="81"/>
    </row>
    <row r="70" spans="2:11" s="153" customFormat="1" ht="15" customHeight="1">
      <c r="B70" s="80"/>
      <c r="C70" s="84"/>
      <c r="D70" s="191" t="s">
        <v>801</v>
      </c>
      <c r="E70" s="191"/>
      <c r="F70" s="191"/>
      <c r="G70" s="191"/>
      <c r="H70" s="191"/>
      <c r="I70" s="191"/>
      <c r="J70" s="191"/>
      <c r="K70" s="81"/>
    </row>
    <row r="71" spans="2:11" s="153" customFormat="1" ht="12.75" customHeight="1">
      <c r="B71" s="87"/>
      <c r="C71" s="88"/>
      <c r="D71" s="88"/>
      <c r="E71" s="88"/>
      <c r="F71" s="88"/>
      <c r="G71" s="88"/>
      <c r="H71" s="88"/>
      <c r="I71" s="88"/>
      <c r="J71" s="88"/>
      <c r="K71" s="89"/>
    </row>
    <row r="72" spans="2:11" s="153" customFormat="1" ht="18.75" customHeight="1">
      <c r="B72" s="90"/>
      <c r="C72" s="90"/>
      <c r="D72" s="90"/>
      <c r="E72" s="90"/>
      <c r="F72" s="90"/>
      <c r="G72" s="90"/>
      <c r="H72" s="90"/>
      <c r="I72" s="90"/>
      <c r="J72" s="90"/>
      <c r="K72" s="91"/>
    </row>
    <row r="73" spans="2:11" s="153" customFormat="1" ht="18.75" customHeight="1">
      <c r="B73" s="91"/>
      <c r="C73" s="91"/>
      <c r="D73" s="91"/>
      <c r="E73" s="91"/>
      <c r="F73" s="91"/>
      <c r="G73" s="91"/>
      <c r="H73" s="91"/>
      <c r="I73" s="91"/>
      <c r="J73" s="91"/>
      <c r="K73" s="91"/>
    </row>
    <row r="74" spans="2:11" s="153" customFormat="1" ht="7.5" customHeight="1">
      <c r="B74" s="92"/>
      <c r="C74" s="93"/>
      <c r="D74" s="93"/>
      <c r="E74" s="93"/>
      <c r="F74" s="93"/>
      <c r="G74" s="93"/>
      <c r="H74" s="93"/>
      <c r="I74" s="93"/>
      <c r="J74" s="93"/>
      <c r="K74" s="94"/>
    </row>
    <row r="75" spans="2:11" s="153" customFormat="1" ht="45" customHeight="1">
      <c r="B75" s="95"/>
      <c r="C75" s="194" t="s">
        <v>802</v>
      </c>
      <c r="D75" s="194"/>
      <c r="E75" s="194"/>
      <c r="F75" s="194"/>
      <c r="G75" s="194"/>
      <c r="H75" s="194"/>
      <c r="I75" s="194"/>
      <c r="J75" s="194"/>
      <c r="K75" s="96"/>
    </row>
    <row r="76" spans="2:11" s="153" customFormat="1" ht="17.25" customHeight="1">
      <c r="B76" s="95"/>
      <c r="C76" s="97" t="s">
        <v>803</v>
      </c>
      <c r="D76" s="97"/>
      <c r="E76" s="97"/>
      <c r="F76" s="97" t="s">
        <v>804</v>
      </c>
      <c r="G76" s="98"/>
      <c r="H76" s="97" t="s">
        <v>57</v>
      </c>
      <c r="I76" s="97" t="s">
        <v>60</v>
      </c>
      <c r="J76" s="97" t="s">
        <v>805</v>
      </c>
      <c r="K76" s="96"/>
    </row>
    <row r="77" spans="2:11" s="153" customFormat="1" ht="17.25" customHeight="1">
      <c r="B77" s="95"/>
      <c r="C77" s="99" t="s">
        <v>806</v>
      </c>
      <c r="D77" s="99"/>
      <c r="E77" s="99"/>
      <c r="F77" s="100" t="s">
        <v>807</v>
      </c>
      <c r="G77" s="101"/>
      <c r="H77" s="99"/>
      <c r="I77" s="99"/>
      <c r="J77" s="99" t="s">
        <v>808</v>
      </c>
      <c r="K77" s="96"/>
    </row>
    <row r="78" spans="2:11" s="153" customFormat="1" ht="5.25" customHeight="1">
      <c r="B78" s="95"/>
      <c r="C78" s="102"/>
      <c r="D78" s="102"/>
      <c r="E78" s="102"/>
      <c r="F78" s="102"/>
      <c r="G78" s="103"/>
      <c r="H78" s="102"/>
      <c r="I78" s="102"/>
      <c r="J78" s="102"/>
      <c r="K78" s="96"/>
    </row>
    <row r="79" spans="2:11" s="153" customFormat="1" ht="15" customHeight="1">
      <c r="B79" s="95"/>
      <c r="C79" s="155" t="s">
        <v>56</v>
      </c>
      <c r="D79" s="104"/>
      <c r="E79" s="104"/>
      <c r="F79" s="105" t="s">
        <v>809</v>
      </c>
      <c r="G79" s="106"/>
      <c r="H79" s="155" t="s">
        <v>810</v>
      </c>
      <c r="I79" s="155" t="s">
        <v>811</v>
      </c>
      <c r="J79" s="155">
        <v>20</v>
      </c>
      <c r="K79" s="96"/>
    </row>
    <row r="80" spans="2:11" s="153" customFormat="1" ht="15" customHeight="1">
      <c r="B80" s="95"/>
      <c r="C80" s="155" t="s">
        <v>812</v>
      </c>
      <c r="D80" s="155"/>
      <c r="E80" s="155"/>
      <c r="F80" s="105" t="s">
        <v>809</v>
      </c>
      <c r="G80" s="106"/>
      <c r="H80" s="155" t="s">
        <v>813</v>
      </c>
      <c r="I80" s="155" t="s">
        <v>811</v>
      </c>
      <c r="J80" s="155">
        <v>120</v>
      </c>
      <c r="K80" s="96"/>
    </row>
    <row r="81" spans="2:11" s="153" customFormat="1" ht="15" customHeight="1">
      <c r="B81" s="107"/>
      <c r="C81" s="155" t="s">
        <v>814</v>
      </c>
      <c r="D81" s="155"/>
      <c r="E81" s="155"/>
      <c r="F81" s="105" t="s">
        <v>815</v>
      </c>
      <c r="G81" s="106"/>
      <c r="H81" s="155" t="s">
        <v>816</v>
      </c>
      <c r="I81" s="155" t="s">
        <v>811</v>
      </c>
      <c r="J81" s="155">
        <v>50</v>
      </c>
      <c r="K81" s="96"/>
    </row>
    <row r="82" spans="2:11" s="153" customFormat="1" ht="15" customHeight="1">
      <c r="B82" s="107"/>
      <c r="C82" s="155" t="s">
        <v>817</v>
      </c>
      <c r="D82" s="155"/>
      <c r="E82" s="155"/>
      <c r="F82" s="105" t="s">
        <v>809</v>
      </c>
      <c r="G82" s="106"/>
      <c r="H82" s="155" t="s">
        <v>818</v>
      </c>
      <c r="I82" s="155" t="s">
        <v>819</v>
      </c>
      <c r="J82" s="155"/>
      <c r="K82" s="96"/>
    </row>
    <row r="83" spans="2:11" s="153" customFormat="1" ht="15" customHeight="1">
      <c r="B83" s="107"/>
      <c r="C83" s="108" t="s">
        <v>820</v>
      </c>
      <c r="D83" s="108"/>
      <c r="E83" s="108"/>
      <c r="F83" s="109" t="s">
        <v>815</v>
      </c>
      <c r="G83" s="108"/>
      <c r="H83" s="108" t="s">
        <v>821</v>
      </c>
      <c r="I83" s="108" t="s">
        <v>811</v>
      </c>
      <c r="J83" s="108">
        <v>15</v>
      </c>
      <c r="K83" s="96"/>
    </row>
    <row r="84" spans="2:11" s="153" customFormat="1" ht="15" customHeight="1">
      <c r="B84" s="107"/>
      <c r="C84" s="108" t="s">
        <v>822</v>
      </c>
      <c r="D84" s="108"/>
      <c r="E84" s="108"/>
      <c r="F84" s="109" t="s">
        <v>815</v>
      </c>
      <c r="G84" s="108"/>
      <c r="H84" s="108" t="s">
        <v>823</v>
      </c>
      <c r="I84" s="108" t="s">
        <v>811</v>
      </c>
      <c r="J84" s="108">
        <v>15</v>
      </c>
      <c r="K84" s="96"/>
    </row>
    <row r="85" spans="2:11" s="153" customFormat="1" ht="15" customHeight="1">
      <c r="B85" s="107"/>
      <c r="C85" s="108" t="s">
        <v>824</v>
      </c>
      <c r="D85" s="108"/>
      <c r="E85" s="108"/>
      <c r="F85" s="109" t="s">
        <v>815</v>
      </c>
      <c r="G85" s="108"/>
      <c r="H85" s="108" t="s">
        <v>825</v>
      </c>
      <c r="I85" s="108" t="s">
        <v>811</v>
      </c>
      <c r="J85" s="108">
        <v>20</v>
      </c>
      <c r="K85" s="96"/>
    </row>
    <row r="86" spans="2:11" s="153" customFormat="1" ht="15" customHeight="1">
      <c r="B86" s="107"/>
      <c r="C86" s="108" t="s">
        <v>826</v>
      </c>
      <c r="D86" s="108"/>
      <c r="E86" s="108"/>
      <c r="F86" s="109" t="s">
        <v>815</v>
      </c>
      <c r="G86" s="108"/>
      <c r="H86" s="108" t="s">
        <v>827</v>
      </c>
      <c r="I86" s="108" t="s">
        <v>811</v>
      </c>
      <c r="J86" s="108">
        <v>20</v>
      </c>
      <c r="K86" s="96"/>
    </row>
    <row r="87" spans="2:11" s="153" customFormat="1" ht="15" customHeight="1">
      <c r="B87" s="107"/>
      <c r="C87" s="155" t="s">
        <v>828</v>
      </c>
      <c r="D87" s="155"/>
      <c r="E87" s="155"/>
      <c r="F87" s="105" t="s">
        <v>815</v>
      </c>
      <c r="G87" s="106"/>
      <c r="H87" s="155" t="s">
        <v>829</v>
      </c>
      <c r="I87" s="155" t="s">
        <v>811</v>
      </c>
      <c r="J87" s="155">
        <v>50</v>
      </c>
      <c r="K87" s="96"/>
    </row>
    <row r="88" spans="2:11" s="153" customFormat="1" ht="15" customHeight="1">
      <c r="B88" s="107"/>
      <c r="C88" s="155" t="s">
        <v>830</v>
      </c>
      <c r="D88" s="155"/>
      <c r="E88" s="155"/>
      <c r="F88" s="105" t="s">
        <v>815</v>
      </c>
      <c r="G88" s="106"/>
      <c r="H88" s="155" t="s">
        <v>831</v>
      </c>
      <c r="I88" s="155" t="s">
        <v>811</v>
      </c>
      <c r="J88" s="155">
        <v>20</v>
      </c>
      <c r="K88" s="96"/>
    </row>
    <row r="89" spans="2:11" s="153" customFormat="1" ht="15" customHeight="1">
      <c r="B89" s="107"/>
      <c r="C89" s="155" t="s">
        <v>832</v>
      </c>
      <c r="D89" s="155"/>
      <c r="E89" s="155"/>
      <c r="F89" s="105" t="s">
        <v>815</v>
      </c>
      <c r="G89" s="106"/>
      <c r="H89" s="155" t="s">
        <v>833</v>
      </c>
      <c r="I89" s="155" t="s">
        <v>811</v>
      </c>
      <c r="J89" s="155">
        <v>20</v>
      </c>
      <c r="K89" s="96"/>
    </row>
    <row r="90" spans="2:11" s="153" customFormat="1" ht="15" customHeight="1">
      <c r="B90" s="107"/>
      <c r="C90" s="155" t="s">
        <v>834</v>
      </c>
      <c r="D90" s="155"/>
      <c r="E90" s="155"/>
      <c r="F90" s="105" t="s">
        <v>815</v>
      </c>
      <c r="G90" s="106"/>
      <c r="H90" s="155" t="s">
        <v>835</v>
      </c>
      <c r="I90" s="155" t="s">
        <v>811</v>
      </c>
      <c r="J90" s="155">
        <v>50</v>
      </c>
      <c r="K90" s="96"/>
    </row>
    <row r="91" spans="2:11" s="153" customFormat="1" ht="15" customHeight="1">
      <c r="B91" s="107"/>
      <c r="C91" s="155" t="s">
        <v>836</v>
      </c>
      <c r="D91" s="155"/>
      <c r="E91" s="155"/>
      <c r="F91" s="105" t="s">
        <v>815</v>
      </c>
      <c r="G91" s="106"/>
      <c r="H91" s="155" t="s">
        <v>836</v>
      </c>
      <c r="I91" s="155" t="s">
        <v>811</v>
      </c>
      <c r="J91" s="155">
        <v>50</v>
      </c>
      <c r="K91" s="96"/>
    </row>
    <row r="92" spans="2:11" s="153" customFormat="1" ht="15" customHeight="1">
      <c r="B92" s="107"/>
      <c r="C92" s="155" t="s">
        <v>837</v>
      </c>
      <c r="D92" s="155"/>
      <c r="E92" s="155"/>
      <c r="F92" s="105" t="s">
        <v>815</v>
      </c>
      <c r="G92" s="106"/>
      <c r="H92" s="155" t="s">
        <v>838</v>
      </c>
      <c r="I92" s="155" t="s">
        <v>811</v>
      </c>
      <c r="J92" s="155">
        <v>255</v>
      </c>
      <c r="K92" s="96"/>
    </row>
    <row r="93" spans="2:11" s="153" customFormat="1" ht="15" customHeight="1">
      <c r="B93" s="107"/>
      <c r="C93" s="155" t="s">
        <v>839</v>
      </c>
      <c r="D93" s="155"/>
      <c r="E93" s="155"/>
      <c r="F93" s="105" t="s">
        <v>809</v>
      </c>
      <c r="G93" s="106"/>
      <c r="H93" s="155" t="s">
        <v>840</v>
      </c>
      <c r="I93" s="155" t="s">
        <v>841</v>
      </c>
      <c r="J93" s="155"/>
      <c r="K93" s="96"/>
    </row>
    <row r="94" spans="2:11" s="153" customFormat="1" ht="15" customHeight="1">
      <c r="B94" s="107"/>
      <c r="C94" s="155" t="s">
        <v>842</v>
      </c>
      <c r="D94" s="155"/>
      <c r="E94" s="155"/>
      <c r="F94" s="105" t="s">
        <v>809</v>
      </c>
      <c r="G94" s="106"/>
      <c r="H94" s="155" t="s">
        <v>843</v>
      </c>
      <c r="I94" s="155" t="s">
        <v>844</v>
      </c>
      <c r="J94" s="155"/>
      <c r="K94" s="96"/>
    </row>
    <row r="95" spans="2:11" s="153" customFormat="1" ht="15" customHeight="1">
      <c r="B95" s="107"/>
      <c r="C95" s="155" t="s">
        <v>845</v>
      </c>
      <c r="D95" s="155"/>
      <c r="E95" s="155"/>
      <c r="F95" s="105" t="s">
        <v>809</v>
      </c>
      <c r="G95" s="106"/>
      <c r="H95" s="155" t="s">
        <v>845</v>
      </c>
      <c r="I95" s="155" t="s">
        <v>844</v>
      </c>
      <c r="J95" s="155"/>
      <c r="K95" s="96"/>
    </row>
    <row r="96" spans="2:11" s="153" customFormat="1" ht="15" customHeight="1">
      <c r="B96" s="107"/>
      <c r="C96" s="155" t="s">
        <v>41</v>
      </c>
      <c r="D96" s="155"/>
      <c r="E96" s="155"/>
      <c r="F96" s="105" t="s">
        <v>809</v>
      </c>
      <c r="G96" s="106"/>
      <c r="H96" s="155" t="s">
        <v>846</v>
      </c>
      <c r="I96" s="155" t="s">
        <v>844</v>
      </c>
      <c r="J96" s="155"/>
      <c r="K96" s="96"/>
    </row>
    <row r="97" spans="2:11" s="153" customFormat="1" ht="15" customHeight="1">
      <c r="B97" s="107"/>
      <c r="C97" s="155" t="s">
        <v>51</v>
      </c>
      <c r="D97" s="155"/>
      <c r="E97" s="155"/>
      <c r="F97" s="105" t="s">
        <v>809</v>
      </c>
      <c r="G97" s="106"/>
      <c r="H97" s="155" t="s">
        <v>847</v>
      </c>
      <c r="I97" s="155" t="s">
        <v>844</v>
      </c>
      <c r="J97" s="155"/>
      <c r="K97" s="96"/>
    </row>
    <row r="98" spans="2:11" s="153" customFormat="1" ht="15" customHeight="1">
      <c r="B98" s="110"/>
      <c r="C98" s="111"/>
      <c r="D98" s="111"/>
      <c r="E98" s="111"/>
      <c r="F98" s="111"/>
      <c r="G98" s="111"/>
      <c r="H98" s="111"/>
      <c r="I98" s="111"/>
      <c r="J98" s="111"/>
      <c r="K98" s="112"/>
    </row>
    <row r="99" spans="2:11" s="153" customFormat="1" ht="18.75" customHeight="1">
      <c r="B99" s="113"/>
      <c r="C99" s="114"/>
      <c r="D99" s="114"/>
      <c r="E99" s="114"/>
      <c r="F99" s="114"/>
      <c r="G99" s="114"/>
      <c r="H99" s="114"/>
      <c r="I99" s="114"/>
      <c r="J99" s="114"/>
      <c r="K99" s="113"/>
    </row>
    <row r="100" spans="2:11" s="153" customFormat="1" ht="18.75" customHeight="1">
      <c r="B100" s="91"/>
      <c r="C100" s="91"/>
      <c r="D100" s="91"/>
      <c r="E100" s="91"/>
      <c r="F100" s="91"/>
      <c r="G100" s="91"/>
      <c r="H100" s="91"/>
      <c r="I100" s="91"/>
      <c r="J100" s="91"/>
      <c r="K100" s="91"/>
    </row>
    <row r="101" spans="2:11" s="153" customFormat="1" ht="7.5" customHeight="1">
      <c r="B101" s="92"/>
      <c r="C101" s="93"/>
      <c r="D101" s="93"/>
      <c r="E101" s="93"/>
      <c r="F101" s="93"/>
      <c r="G101" s="93"/>
      <c r="H101" s="93"/>
      <c r="I101" s="93"/>
      <c r="J101" s="93"/>
      <c r="K101" s="94"/>
    </row>
    <row r="102" spans="2:11" s="153" customFormat="1" ht="45" customHeight="1">
      <c r="B102" s="95"/>
      <c r="C102" s="194" t="s">
        <v>848</v>
      </c>
      <c r="D102" s="194"/>
      <c r="E102" s="194"/>
      <c r="F102" s="194"/>
      <c r="G102" s="194"/>
      <c r="H102" s="194"/>
      <c r="I102" s="194"/>
      <c r="J102" s="194"/>
      <c r="K102" s="96"/>
    </row>
    <row r="103" spans="2:11" s="153" customFormat="1" ht="17.25" customHeight="1">
      <c r="B103" s="95"/>
      <c r="C103" s="97" t="s">
        <v>803</v>
      </c>
      <c r="D103" s="97"/>
      <c r="E103" s="97"/>
      <c r="F103" s="97" t="s">
        <v>804</v>
      </c>
      <c r="G103" s="98"/>
      <c r="H103" s="97" t="s">
        <v>57</v>
      </c>
      <c r="I103" s="97" t="s">
        <v>60</v>
      </c>
      <c r="J103" s="97" t="s">
        <v>805</v>
      </c>
      <c r="K103" s="96"/>
    </row>
    <row r="104" spans="2:11" s="153" customFormat="1" ht="17.25" customHeight="1">
      <c r="B104" s="95"/>
      <c r="C104" s="99" t="s">
        <v>806</v>
      </c>
      <c r="D104" s="99"/>
      <c r="E104" s="99"/>
      <c r="F104" s="100" t="s">
        <v>807</v>
      </c>
      <c r="G104" s="101"/>
      <c r="H104" s="99"/>
      <c r="I104" s="99"/>
      <c r="J104" s="99" t="s">
        <v>808</v>
      </c>
      <c r="K104" s="96"/>
    </row>
    <row r="105" spans="2:11" s="153" customFormat="1" ht="5.25" customHeight="1">
      <c r="B105" s="95"/>
      <c r="C105" s="97"/>
      <c r="D105" s="97"/>
      <c r="E105" s="97"/>
      <c r="F105" s="97"/>
      <c r="G105" s="115"/>
      <c r="H105" s="97"/>
      <c r="I105" s="97"/>
      <c r="J105" s="97"/>
      <c r="K105" s="96"/>
    </row>
    <row r="106" spans="2:11" s="153" customFormat="1" ht="15" customHeight="1">
      <c r="B106" s="95"/>
      <c r="C106" s="155" t="s">
        <v>56</v>
      </c>
      <c r="D106" s="104"/>
      <c r="E106" s="104"/>
      <c r="F106" s="105" t="s">
        <v>809</v>
      </c>
      <c r="G106" s="155"/>
      <c r="H106" s="155" t="s">
        <v>849</v>
      </c>
      <c r="I106" s="155" t="s">
        <v>811</v>
      </c>
      <c r="J106" s="155">
        <v>20</v>
      </c>
      <c r="K106" s="96"/>
    </row>
    <row r="107" spans="2:11" s="153" customFormat="1" ht="15" customHeight="1">
      <c r="B107" s="95"/>
      <c r="C107" s="155" t="s">
        <v>812</v>
      </c>
      <c r="D107" s="155"/>
      <c r="E107" s="155"/>
      <c r="F107" s="105" t="s">
        <v>809</v>
      </c>
      <c r="G107" s="155"/>
      <c r="H107" s="155" t="s">
        <v>849</v>
      </c>
      <c r="I107" s="155" t="s">
        <v>811</v>
      </c>
      <c r="J107" s="155">
        <v>120</v>
      </c>
      <c r="K107" s="96"/>
    </row>
    <row r="108" spans="2:11" s="153" customFormat="1" ht="15" customHeight="1">
      <c r="B108" s="107"/>
      <c r="C108" s="155" t="s">
        <v>814</v>
      </c>
      <c r="D108" s="155"/>
      <c r="E108" s="155"/>
      <c r="F108" s="105" t="s">
        <v>815</v>
      </c>
      <c r="G108" s="155"/>
      <c r="H108" s="155" t="s">
        <v>849</v>
      </c>
      <c r="I108" s="155" t="s">
        <v>811</v>
      </c>
      <c r="J108" s="155">
        <v>50</v>
      </c>
      <c r="K108" s="96"/>
    </row>
    <row r="109" spans="2:11" s="153" customFormat="1" ht="15" customHeight="1">
      <c r="B109" s="107"/>
      <c r="C109" s="155" t="s">
        <v>817</v>
      </c>
      <c r="D109" s="155"/>
      <c r="E109" s="155"/>
      <c r="F109" s="105" t="s">
        <v>809</v>
      </c>
      <c r="G109" s="155"/>
      <c r="H109" s="155" t="s">
        <v>849</v>
      </c>
      <c r="I109" s="155" t="s">
        <v>819</v>
      </c>
      <c r="J109" s="155"/>
      <c r="K109" s="96"/>
    </row>
    <row r="110" spans="2:11" s="153" customFormat="1" ht="15" customHeight="1">
      <c r="B110" s="107"/>
      <c r="C110" s="155" t="s">
        <v>828</v>
      </c>
      <c r="D110" s="155"/>
      <c r="E110" s="155"/>
      <c r="F110" s="105" t="s">
        <v>815</v>
      </c>
      <c r="G110" s="155"/>
      <c r="H110" s="155" t="s">
        <v>849</v>
      </c>
      <c r="I110" s="155" t="s">
        <v>811</v>
      </c>
      <c r="J110" s="155">
        <v>50</v>
      </c>
      <c r="K110" s="96"/>
    </row>
    <row r="111" spans="2:11" s="153" customFormat="1" ht="15" customHeight="1">
      <c r="B111" s="107"/>
      <c r="C111" s="155" t="s">
        <v>836</v>
      </c>
      <c r="D111" s="155"/>
      <c r="E111" s="155"/>
      <c r="F111" s="105" t="s">
        <v>815</v>
      </c>
      <c r="G111" s="155"/>
      <c r="H111" s="155" t="s">
        <v>849</v>
      </c>
      <c r="I111" s="155" t="s">
        <v>811</v>
      </c>
      <c r="J111" s="155">
        <v>50</v>
      </c>
      <c r="K111" s="96"/>
    </row>
    <row r="112" spans="2:11" s="153" customFormat="1" ht="15" customHeight="1">
      <c r="B112" s="107"/>
      <c r="C112" s="155" t="s">
        <v>834</v>
      </c>
      <c r="D112" s="155"/>
      <c r="E112" s="155"/>
      <c r="F112" s="105" t="s">
        <v>815</v>
      </c>
      <c r="G112" s="155"/>
      <c r="H112" s="155" t="s">
        <v>849</v>
      </c>
      <c r="I112" s="155" t="s">
        <v>811</v>
      </c>
      <c r="J112" s="155">
        <v>50</v>
      </c>
      <c r="K112" s="96"/>
    </row>
    <row r="113" spans="2:11" s="153" customFormat="1" ht="15" customHeight="1">
      <c r="B113" s="107"/>
      <c r="C113" s="155" t="s">
        <v>56</v>
      </c>
      <c r="D113" s="155"/>
      <c r="E113" s="155"/>
      <c r="F113" s="105" t="s">
        <v>809</v>
      </c>
      <c r="G113" s="155"/>
      <c r="H113" s="155" t="s">
        <v>850</v>
      </c>
      <c r="I113" s="155" t="s">
        <v>811</v>
      </c>
      <c r="J113" s="155">
        <v>20</v>
      </c>
      <c r="K113" s="96"/>
    </row>
    <row r="114" spans="2:11" s="153" customFormat="1" ht="15" customHeight="1">
      <c r="B114" s="107"/>
      <c r="C114" s="155" t="s">
        <v>851</v>
      </c>
      <c r="D114" s="155"/>
      <c r="E114" s="155"/>
      <c r="F114" s="105" t="s">
        <v>809</v>
      </c>
      <c r="G114" s="155"/>
      <c r="H114" s="155" t="s">
        <v>852</v>
      </c>
      <c r="I114" s="155" t="s">
        <v>811</v>
      </c>
      <c r="J114" s="155">
        <v>120</v>
      </c>
      <c r="K114" s="96"/>
    </row>
    <row r="115" spans="2:11" s="153" customFormat="1" ht="15" customHeight="1">
      <c r="B115" s="107"/>
      <c r="C115" s="155" t="s">
        <v>41</v>
      </c>
      <c r="D115" s="155"/>
      <c r="E115" s="155"/>
      <c r="F115" s="105" t="s">
        <v>809</v>
      </c>
      <c r="G115" s="155"/>
      <c r="H115" s="155" t="s">
        <v>853</v>
      </c>
      <c r="I115" s="155" t="s">
        <v>844</v>
      </c>
      <c r="J115" s="155"/>
      <c r="K115" s="96"/>
    </row>
    <row r="116" spans="2:11" s="153" customFormat="1" ht="15" customHeight="1">
      <c r="B116" s="107"/>
      <c r="C116" s="155" t="s">
        <v>51</v>
      </c>
      <c r="D116" s="155"/>
      <c r="E116" s="155"/>
      <c r="F116" s="105" t="s">
        <v>809</v>
      </c>
      <c r="G116" s="155"/>
      <c r="H116" s="155" t="s">
        <v>854</v>
      </c>
      <c r="I116" s="155" t="s">
        <v>844</v>
      </c>
      <c r="J116" s="155"/>
      <c r="K116" s="96"/>
    </row>
    <row r="117" spans="2:11" s="153" customFormat="1" ht="15" customHeight="1">
      <c r="B117" s="107"/>
      <c r="C117" s="155" t="s">
        <v>60</v>
      </c>
      <c r="D117" s="155"/>
      <c r="E117" s="155"/>
      <c r="F117" s="105" t="s">
        <v>809</v>
      </c>
      <c r="G117" s="155"/>
      <c r="H117" s="155" t="s">
        <v>855</v>
      </c>
      <c r="I117" s="155" t="s">
        <v>856</v>
      </c>
      <c r="J117" s="155"/>
      <c r="K117" s="96"/>
    </row>
    <row r="118" spans="2:11" s="153" customFormat="1" ht="15" customHeight="1">
      <c r="B118" s="110"/>
      <c r="C118" s="116"/>
      <c r="D118" s="116"/>
      <c r="E118" s="116"/>
      <c r="F118" s="116"/>
      <c r="G118" s="116"/>
      <c r="H118" s="116"/>
      <c r="I118" s="116"/>
      <c r="J118" s="116"/>
      <c r="K118" s="112"/>
    </row>
    <row r="119" spans="2:11" s="153" customFormat="1" ht="18.75" customHeight="1">
      <c r="B119" s="117"/>
      <c r="C119" s="118"/>
      <c r="D119" s="118"/>
      <c r="E119" s="118"/>
      <c r="F119" s="119"/>
      <c r="G119" s="118"/>
      <c r="H119" s="118"/>
      <c r="I119" s="118"/>
      <c r="J119" s="118"/>
      <c r="K119" s="117"/>
    </row>
    <row r="120" spans="2:11" s="153" customFormat="1" ht="18.75" customHeight="1">
      <c r="B120" s="91"/>
      <c r="C120" s="91"/>
      <c r="D120" s="91"/>
      <c r="E120" s="91"/>
      <c r="F120" s="91"/>
      <c r="G120" s="91"/>
      <c r="H120" s="91"/>
      <c r="I120" s="91"/>
      <c r="J120" s="91"/>
      <c r="K120" s="91"/>
    </row>
    <row r="121" spans="2:11" s="153" customFormat="1" ht="7.5" customHeight="1">
      <c r="B121" s="120"/>
      <c r="C121" s="121"/>
      <c r="D121" s="121"/>
      <c r="E121" s="121"/>
      <c r="F121" s="121"/>
      <c r="G121" s="121"/>
      <c r="H121" s="121"/>
      <c r="I121" s="121"/>
      <c r="J121" s="121"/>
      <c r="K121" s="122"/>
    </row>
    <row r="122" spans="2:11" s="153" customFormat="1" ht="45" customHeight="1">
      <c r="B122" s="123"/>
      <c r="C122" s="192" t="s">
        <v>857</v>
      </c>
      <c r="D122" s="192"/>
      <c r="E122" s="192"/>
      <c r="F122" s="192"/>
      <c r="G122" s="192"/>
      <c r="H122" s="192"/>
      <c r="I122" s="192"/>
      <c r="J122" s="192"/>
      <c r="K122" s="124"/>
    </row>
    <row r="123" spans="2:11" s="153" customFormat="1" ht="17.25" customHeight="1">
      <c r="B123" s="125"/>
      <c r="C123" s="97" t="s">
        <v>803</v>
      </c>
      <c r="D123" s="97"/>
      <c r="E123" s="97"/>
      <c r="F123" s="97" t="s">
        <v>804</v>
      </c>
      <c r="G123" s="98"/>
      <c r="H123" s="97" t="s">
        <v>57</v>
      </c>
      <c r="I123" s="97" t="s">
        <v>60</v>
      </c>
      <c r="J123" s="97" t="s">
        <v>805</v>
      </c>
      <c r="K123" s="126"/>
    </row>
    <row r="124" spans="2:11" s="153" customFormat="1" ht="17.25" customHeight="1">
      <c r="B124" s="125"/>
      <c r="C124" s="99" t="s">
        <v>806</v>
      </c>
      <c r="D124" s="99"/>
      <c r="E124" s="99"/>
      <c r="F124" s="100" t="s">
        <v>807</v>
      </c>
      <c r="G124" s="101"/>
      <c r="H124" s="99"/>
      <c r="I124" s="99"/>
      <c r="J124" s="99" t="s">
        <v>808</v>
      </c>
      <c r="K124" s="126"/>
    </row>
    <row r="125" spans="2:11" s="153" customFormat="1" ht="5.25" customHeight="1">
      <c r="B125" s="127"/>
      <c r="C125" s="102"/>
      <c r="D125" s="102"/>
      <c r="E125" s="102"/>
      <c r="F125" s="102"/>
      <c r="G125" s="128"/>
      <c r="H125" s="102"/>
      <c r="I125" s="102"/>
      <c r="J125" s="102"/>
      <c r="K125" s="129"/>
    </row>
    <row r="126" spans="2:11" s="153" customFormat="1" ht="15" customHeight="1">
      <c r="B126" s="127"/>
      <c r="C126" s="155" t="s">
        <v>812</v>
      </c>
      <c r="D126" s="104"/>
      <c r="E126" s="104"/>
      <c r="F126" s="105" t="s">
        <v>809</v>
      </c>
      <c r="G126" s="155"/>
      <c r="H126" s="155" t="s">
        <v>849</v>
      </c>
      <c r="I126" s="155" t="s">
        <v>811</v>
      </c>
      <c r="J126" s="155">
        <v>120</v>
      </c>
      <c r="K126" s="130"/>
    </row>
    <row r="127" spans="2:11" s="153" customFormat="1" ht="15" customHeight="1">
      <c r="B127" s="127"/>
      <c r="C127" s="155" t="s">
        <v>858</v>
      </c>
      <c r="D127" s="155"/>
      <c r="E127" s="155"/>
      <c r="F127" s="105" t="s">
        <v>809</v>
      </c>
      <c r="G127" s="155"/>
      <c r="H127" s="155" t="s">
        <v>859</v>
      </c>
      <c r="I127" s="155" t="s">
        <v>811</v>
      </c>
      <c r="J127" s="155" t="s">
        <v>860</v>
      </c>
      <c r="K127" s="130"/>
    </row>
    <row r="128" spans="2:11" s="153" customFormat="1" ht="15" customHeight="1">
      <c r="B128" s="127"/>
      <c r="C128" s="155" t="s">
        <v>757</v>
      </c>
      <c r="D128" s="155"/>
      <c r="E128" s="155"/>
      <c r="F128" s="105" t="s">
        <v>809</v>
      </c>
      <c r="G128" s="155"/>
      <c r="H128" s="155" t="s">
        <v>861</v>
      </c>
      <c r="I128" s="155" t="s">
        <v>811</v>
      </c>
      <c r="J128" s="155" t="s">
        <v>860</v>
      </c>
      <c r="K128" s="130"/>
    </row>
    <row r="129" spans="2:11" s="153" customFormat="1" ht="15" customHeight="1">
      <c r="B129" s="127"/>
      <c r="C129" s="155" t="s">
        <v>820</v>
      </c>
      <c r="D129" s="155"/>
      <c r="E129" s="155"/>
      <c r="F129" s="105" t="s">
        <v>815</v>
      </c>
      <c r="G129" s="155"/>
      <c r="H129" s="155" t="s">
        <v>821</v>
      </c>
      <c r="I129" s="155" t="s">
        <v>811</v>
      </c>
      <c r="J129" s="155">
        <v>15</v>
      </c>
      <c r="K129" s="130"/>
    </row>
    <row r="130" spans="2:11" s="153" customFormat="1" ht="15" customHeight="1">
      <c r="B130" s="127"/>
      <c r="C130" s="108" t="s">
        <v>822</v>
      </c>
      <c r="D130" s="108"/>
      <c r="E130" s="108"/>
      <c r="F130" s="109" t="s">
        <v>815</v>
      </c>
      <c r="G130" s="108"/>
      <c r="H130" s="108" t="s">
        <v>823</v>
      </c>
      <c r="I130" s="108" t="s">
        <v>811</v>
      </c>
      <c r="J130" s="108">
        <v>15</v>
      </c>
      <c r="K130" s="130"/>
    </row>
    <row r="131" spans="2:11" s="153" customFormat="1" ht="15" customHeight="1">
      <c r="B131" s="127"/>
      <c r="C131" s="108" t="s">
        <v>824</v>
      </c>
      <c r="D131" s="108"/>
      <c r="E131" s="108"/>
      <c r="F131" s="109" t="s">
        <v>815</v>
      </c>
      <c r="G131" s="108"/>
      <c r="H131" s="108" t="s">
        <v>825</v>
      </c>
      <c r="I131" s="108" t="s">
        <v>811</v>
      </c>
      <c r="J131" s="108">
        <v>20</v>
      </c>
      <c r="K131" s="130"/>
    </row>
    <row r="132" spans="2:11" s="153" customFormat="1" ht="15" customHeight="1">
      <c r="B132" s="127"/>
      <c r="C132" s="108" t="s">
        <v>826</v>
      </c>
      <c r="D132" s="108"/>
      <c r="E132" s="108"/>
      <c r="F132" s="109" t="s">
        <v>815</v>
      </c>
      <c r="G132" s="108"/>
      <c r="H132" s="108" t="s">
        <v>827</v>
      </c>
      <c r="I132" s="108" t="s">
        <v>811</v>
      </c>
      <c r="J132" s="108">
        <v>20</v>
      </c>
      <c r="K132" s="130"/>
    </row>
    <row r="133" spans="2:11" s="153" customFormat="1" ht="15" customHeight="1">
      <c r="B133" s="127"/>
      <c r="C133" s="155" t="s">
        <v>814</v>
      </c>
      <c r="D133" s="155"/>
      <c r="E133" s="155"/>
      <c r="F133" s="105" t="s">
        <v>815</v>
      </c>
      <c r="G133" s="155"/>
      <c r="H133" s="155" t="s">
        <v>849</v>
      </c>
      <c r="I133" s="155" t="s">
        <v>811</v>
      </c>
      <c r="J133" s="155">
        <v>50</v>
      </c>
      <c r="K133" s="130"/>
    </row>
    <row r="134" spans="2:11" s="153" customFormat="1" ht="15" customHeight="1">
      <c r="B134" s="127"/>
      <c r="C134" s="155" t="s">
        <v>828</v>
      </c>
      <c r="D134" s="155"/>
      <c r="E134" s="155"/>
      <c r="F134" s="105" t="s">
        <v>815</v>
      </c>
      <c r="G134" s="155"/>
      <c r="H134" s="155" t="s">
        <v>849</v>
      </c>
      <c r="I134" s="155" t="s">
        <v>811</v>
      </c>
      <c r="J134" s="155">
        <v>50</v>
      </c>
      <c r="K134" s="130"/>
    </row>
    <row r="135" spans="2:11" s="153" customFormat="1" ht="15" customHeight="1">
      <c r="B135" s="127"/>
      <c r="C135" s="155" t="s">
        <v>834</v>
      </c>
      <c r="D135" s="155"/>
      <c r="E135" s="155"/>
      <c r="F135" s="105" t="s">
        <v>815</v>
      </c>
      <c r="G135" s="155"/>
      <c r="H135" s="155" t="s">
        <v>849</v>
      </c>
      <c r="I135" s="155" t="s">
        <v>811</v>
      </c>
      <c r="J135" s="155">
        <v>50</v>
      </c>
      <c r="K135" s="130"/>
    </row>
    <row r="136" spans="2:11" s="153" customFormat="1" ht="15" customHeight="1">
      <c r="B136" s="127"/>
      <c r="C136" s="155" t="s">
        <v>836</v>
      </c>
      <c r="D136" s="155"/>
      <c r="E136" s="155"/>
      <c r="F136" s="105" t="s">
        <v>815</v>
      </c>
      <c r="G136" s="155"/>
      <c r="H136" s="155" t="s">
        <v>849</v>
      </c>
      <c r="I136" s="155" t="s">
        <v>811</v>
      </c>
      <c r="J136" s="155">
        <v>50</v>
      </c>
      <c r="K136" s="130"/>
    </row>
    <row r="137" spans="2:11" s="153" customFormat="1" ht="15" customHeight="1">
      <c r="B137" s="127"/>
      <c r="C137" s="155" t="s">
        <v>837</v>
      </c>
      <c r="D137" s="155"/>
      <c r="E137" s="155"/>
      <c r="F137" s="105" t="s">
        <v>815</v>
      </c>
      <c r="G137" s="155"/>
      <c r="H137" s="155" t="s">
        <v>862</v>
      </c>
      <c r="I137" s="155" t="s">
        <v>811</v>
      </c>
      <c r="J137" s="155">
        <v>255</v>
      </c>
      <c r="K137" s="130"/>
    </row>
    <row r="138" spans="2:11" s="153" customFormat="1" ht="15" customHeight="1">
      <c r="B138" s="127"/>
      <c r="C138" s="155" t="s">
        <v>839</v>
      </c>
      <c r="D138" s="155"/>
      <c r="E138" s="155"/>
      <c r="F138" s="105" t="s">
        <v>809</v>
      </c>
      <c r="G138" s="155"/>
      <c r="H138" s="155" t="s">
        <v>863</v>
      </c>
      <c r="I138" s="155" t="s">
        <v>841</v>
      </c>
      <c r="J138" s="155"/>
      <c r="K138" s="130"/>
    </row>
    <row r="139" spans="2:11" s="153" customFormat="1" ht="15" customHeight="1">
      <c r="B139" s="127"/>
      <c r="C139" s="155" t="s">
        <v>842</v>
      </c>
      <c r="D139" s="155"/>
      <c r="E139" s="155"/>
      <c r="F139" s="105" t="s">
        <v>809</v>
      </c>
      <c r="G139" s="155"/>
      <c r="H139" s="155" t="s">
        <v>864</v>
      </c>
      <c r="I139" s="155" t="s">
        <v>844</v>
      </c>
      <c r="J139" s="155"/>
      <c r="K139" s="130"/>
    </row>
    <row r="140" spans="2:11" s="153" customFormat="1" ht="15" customHeight="1">
      <c r="B140" s="127"/>
      <c r="C140" s="155" t="s">
        <v>845</v>
      </c>
      <c r="D140" s="155"/>
      <c r="E140" s="155"/>
      <c r="F140" s="105" t="s">
        <v>809</v>
      </c>
      <c r="G140" s="155"/>
      <c r="H140" s="155" t="s">
        <v>845</v>
      </c>
      <c r="I140" s="155" t="s">
        <v>844</v>
      </c>
      <c r="J140" s="155"/>
      <c r="K140" s="130"/>
    </row>
    <row r="141" spans="2:11" s="153" customFormat="1" ht="15" customHeight="1">
      <c r="B141" s="127"/>
      <c r="C141" s="155" t="s">
        <v>41</v>
      </c>
      <c r="D141" s="155"/>
      <c r="E141" s="155"/>
      <c r="F141" s="105" t="s">
        <v>809</v>
      </c>
      <c r="G141" s="155"/>
      <c r="H141" s="155" t="s">
        <v>865</v>
      </c>
      <c r="I141" s="155" t="s">
        <v>844</v>
      </c>
      <c r="J141" s="155"/>
      <c r="K141" s="130"/>
    </row>
    <row r="142" spans="2:11" s="153" customFormat="1" ht="15" customHeight="1">
      <c r="B142" s="127"/>
      <c r="C142" s="155" t="s">
        <v>866</v>
      </c>
      <c r="D142" s="155"/>
      <c r="E142" s="155"/>
      <c r="F142" s="105" t="s">
        <v>809</v>
      </c>
      <c r="G142" s="155"/>
      <c r="H142" s="155" t="s">
        <v>867</v>
      </c>
      <c r="I142" s="155" t="s">
        <v>844</v>
      </c>
      <c r="J142" s="155"/>
      <c r="K142" s="130"/>
    </row>
    <row r="143" spans="2:11" s="153" customFormat="1" ht="15" customHeight="1">
      <c r="B143" s="131"/>
      <c r="C143" s="132"/>
      <c r="D143" s="132"/>
      <c r="E143" s="132"/>
      <c r="F143" s="132"/>
      <c r="G143" s="132"/>
      <c r="H143" s="132"/>
      <c r="I143" s="132"/>
      <c r="J143" s="132"/>
      <c r="K143" s="133"/>
    </row>
    <row r="144" spans="2:11" s="153" customFormat="1" ht="18.75" customHeight="1">
      <c r="B144" s="118"/>
      <c r="C144" s="118"/>
      <c r="D144" s="118"/>
      <c r="E144" s="118"/>
      <c r="F144" s="119"/>
      <c r="G144" s="118"/>
      <c r="H144" s="118"/>
      <c r="I144" s="118"/>
      <c r="J144" s="118"/>
      <c r="K144" s="118"/>
    </row>
    <row r="145" spans="2:11" s="153" customFormat="1" ht="18.75" customHeight="1">
      <c r="B145" s="91"/>
      <c r="C145" s="91"/>
      <c r="D145" s="91"/>
      <c r="E145" s="91"/>
      <c r="F145" s="91"/>
      <c r="G145" s="91"/>
      <c r="H145" s="91"/>
      <c r="I145" s="91"/>
      <c r="J145" s="91"/>
      <c r="K145" s="91"/>
    </row>
    <row r="146" spans="2:11" s="153" customFormat="1" ht="7.5" customHeight="1">
      <c r="B146" s="92"/>
      <c r="C146" s="93"/>
      <c r="D146" s="93"/>
      <c r="E146" s="93"/>
      <c r="F146" s="93"/>
      <c r="G146" s="93"/>
      <c r="H146" s="93"/>
      <c r="I146" s="93"/>
      <c r="J146" s="93"/>
      <c r="K146" s="94"/>
    </row>
    <row r="147" spans="2:11" s="153" customFormat="1" ht="45" customHeight="1">
      <c r="B147" s="95"/>
      <c r="C147" s="194" t="s">
        <v>868</v>
      </c>
      <c r="D147" s="194"/>
      <c r="E147" s="194"/>
      <c r="F147" s="194"/>
      <c r="G147" s="194"/>
      <c r="H147" s="194"/>
      <c r="I147" s="194"/>
      <c r="J147" s="194"/>
      <c r="K147" s="96"/>
    </row>
    <row r="148" spans="2:11" s="153" customFormat="1" ht="17.25" customHeight="1">
      <c r="B148" s="95"/>
      <c r="C148" s="97" t="s">
        <v>803</v>
      </c>
      <c r="D148" s="97"/>
      <c r="E148" s="97"/>
      <c r="F148" s="97" t="s">
        <v>804</v>
      </c>
      <c r="G148" s="98"/>
      <c r="H148" s="97" t="s">
        <v>57</v>
      </c>
      <c r="I148" s="97" t="s">
        <v>60</v>
      </c>
      <c r="J148" s="97" t="s">
        <v>805</v>
      </c>
      <c r="K148" s="96"/>
    </row>
    <row r="149" spans="2:11" s="153" customFormat="1" ht="17.25" customHeight="1">
      <c r="B149" s="95"/>
      <c r="C149" s="99" t="s">
        <v>806</v>
      </c>
      <c r="D149" s="99"/>
      <c r="E149" s="99"/>
      <c r="F149" s="100" t="s">
        <v>807</v>
      </c>
      <c r="G149" s="101"/>
      <c r="H149" s="99"/>
      <c r="I149" s="99"/>
      <c r="J149" s="99" t="s">
        <v>808</v>
      </c>
      <c r="K149" s="96"/>
    </row>
    <row r="150" spans="2:11" s="153" customFormat="1" ht="5.25" customHeight="1">
      <c r="B150" s="107"/>
      <c r="C150" s="102"/>
      <c r="D150" s="102"/>
      <c r="E150" s="102"/>
      <c r="F150" s="102"/>
      <c r="G150" s="103"/>
      <c r="H150" s="102"/>
      <c r="I150" s="102"/>
      <c r="J150" s="102"/>
      <c r="K150" s="130"/>
    </row>
    <row r="151" spans="2:11" s="153" customFormat="1" ht="15" customHeight="1">
      <c r="B151" s="107"/>
      <c r="C151" s="156" t="s">
        <v>812</v>
      </c>
      <c r="D151" s="155"/>
      <c r="E151" s="155"/>
      <c r="F151" s="134" t="s">
        <v>809</v>
      </c>
      <c r="G151" s="155"/>
      <c r="H151" s="156" t="s">
        <v>849</v>
      </c>
      <c r="I151" s="156" t="s">
        <v>811</v>
      </c>
      <c r="J151" s="156">
        <v>120</v>
      </c>
      <c r="K151" s="130"/>
    </row>
    <row r="152" spans="2:11" s="153" customFormat="1" ht="15" customHeight="1">
      <c r="B152" s="107"/>
      <c r="C152" s="156" t="s">
        <v>858</v>
      </c>
      <c r="D152" s="155"/>
      <c r="E152" s="155"/>
      <c r="F152" s="134" t="s">
        <v>809</v>
      </c>
      <c r="G152" s="155"/>
      <c r="H152" s="156" t="s">
        <v>869</v>
      </c>
      <c r="I152" s="156" t="s">
        <v>811</v>
      </c>
      <c r="J152" s="156" t="s">
        <v>860</v>
      </c>
      <c r="K152" s="130"/>
    </row>
    <row r="153" spans="2:11" s="153" customFormat="1" ht="15" customHeight="1">
      <c r="B153" s="107"/>
      <c r="C153" s="156" t="s">
        <v>757</v>
      </c>
      <c r="D153" s="155"/>
      <c r="E153" s="155"/>
      <c r="F153" s="134" t="s">
        <v>809</v>
      </c>
      <c r="G153" s="155"/>
      <c r="H153" s="156" t="s">
        <v>870</v>
      </c>
      <c r="I153" s="156" t="s">
        <v>811</v>
      </c>
      <c r="J153" s="156" t="s">
        <v>860</v>
      </c>
      <c r="K153" s="130"/>
    </row>
    <row r="154" spans="2:11" s="153" customFormat="1" ht="15" customHeight="1">
      <c r="B154" s="107"/>
      <c r="C154" s="156" t="s">
        <v>814</v>
      </c>
      <c r="D154" s="155"/>
      <c r="E154" s="155"/>
      <c r="F154" s="134" t="s">
        <v>815</v>
      </c>
      <c r="G154" s="155"/>
      <c r="H154" s="156" t="s">
        <v>849</v>
      </c>
      <c r="I154" s="156" t="s">
        <v>811</v>
      </c>
      <c r="J154" s="156">
        <v>50</v>
      </c>
      <c r="K154" s="130"/>
    </row>
    <row r="155" spans="2:11" s="153" customFormat="1" ht="15" customHeight="1">
      <c r="B155" s="107"/>
      <c r="C155" s="156" t="s">
        <v>817</v>
      </c>
      <c r="D155" s="155"/>
      <c r="E155" s="155"/>
      <c r="F155" s="134" t="s">
        <v>809</v>
      </c>
      <c r="G155" s="155"/>
      <c r="H155" s="156" t="s">
        <v>849</v>
      </c>
      <c r="I155" s="156" t="s">
        <v>819</v>
      </c>
      <c r="J155" s="156"/>
      <c r="K155" s="130"/>
    </row>
    <row r="156" spans="2:11" s="153" customFormat="1" ht="15" customHeight="1">
      <c r="B156" s="107"/>
      <c r="C156" s="156" t="s">
        <v>828</v>
      </c>
      <c r="D156" s="155"/>
      <c r="E156" s="155"/>
      <c r="F156" s="134" t="s">
        <v>815</v>
      </c>
      <c r="G156" s="155"/>
      <c r="H156" s="156" t="s">
        <v>849</v>
      </c>
      <c r="I156" s="156" t="s">
        <v>811</v>
      </c>
      <c r="J156" s="156">
        <v>50</v>
      </c>
      <c r="K156" s="130"/>
    </row>
    <row r="157" spans="2:11" s="153" customFormat="1" ht="15" customHeight="1">
      <c r="B157" s="107"/>
      <c r="C157" s="156" t="s">
        <v>836</v>
      </c>
      <c r="D157" s="155"/>
      <c r="E157" s="155"/>
      <c r="F157" s="134" t="s">
        <v>815</v>
      </c>
      <c r="G157" s="155"/>
      <c r="H157" s="156" t="s">
        <v>849</v>
      </c>
      <c r="I157" s="156" t="s">
        <v>811</v>
      </c>
      <c r="J157" s="156">
        <v>50</v>
      </c>
      <c r="K157" s="130"/>
    </row>
    <row r="158" spans="2:11" s="153" customFormat="1" ht="15" customHeight="1">
      <c r="B158" s="107"/>
      <c r="C158" s="156" t="s">
        <v>834</v>
      </c>
      <c r="D158" s="155"/>
      <c r="E158" s="155"/>
      <c r="F158" s="134" t="s">
        <v>815</v>
      </c>
      <c r="G158" s="155"/>
      <c r="H158" s="156" t="s">
        <v>849</v>
      </c>
      <c r="I158" s="156" t="s">
        <v>811</v>
      </c>
      <c r="J158" s="156">
        <v>50</v>
      </c>
      <c r="K158" s="130"/>
    </row>
    <row r="159" spans="2:11" s="153" customFormat="1" ht="15" customHeight="1">
      <c r="B159" s="107"/>
      <c r="C159" s="156" t="s">
        <v>91</v>
      </c>
      <c r="D159" s="155"/>
      <c r="E159" s="155"/>
      <c r="F159" s="134" t="s">
        <v>809</v>
      </c>
      <c r="G159" s="155"/>
      <c r="H159" s="156" t="s">
        <v>871</v>
      </c>
      <c r="I159" s="156" t="s">
        <v>811</v>
      </c>
      <c r="J159" s="156" t="s">
        <v>872</v>
      </c>
      <c r="K159" s="130"/>
    </row>
    <row r="160" spans="2:11" s="153" customFormat="1" ht="15" customHeight="1">
      <c r="B160" s="107"/>
      <c r="C160" s="156" t="s">
        <v>873</v>
      </c>
      <c r="D160" s="155"/>
      <c r="E160" s="155"/>
      <c r="F160" s="134" t="s">
        <v>809</v>
      </c>
      <c r="G160" s="155"/>
      <c r="H160" s="156" t="s">
        <v>874</v>
      </c>
      <c r="I160" s="156" t="s">
        <v>844</v>
      </c>
      <c r="J160" s="156"/>
      <c r="K160" s="130"/>
    </row>
    <row r="161" spans="2:11" s="153" customFormat="1" ht="15" customHeight="1">
      <c r="B161" s="135"/>
      <c r="C161" s="116"/>
      <c r="D161" s="116"/>
      <c r="E161" s="116"/>
      <c r="F161" s="116"/>
      <c r="G161" s="116"/>
      <c r="H161" s="116"/>
      <c r="I161" s="116"/>
      <c r="J161" s="116"/>
      <c r="K161" s="136"/>
    </row>
    <row r="162" spans="2:11" s="153" customFormat="1" ht="18.75" customHeight="1">
      <c r="B162" s="118"/>
      <c r="C162" s="128"/>
      <c r="D162" s="128"/>
      <c r="E162" s="128"/>
      <c r="F162" s="137"/>
      <c r="G162" s="128"/>
      <c r="H162" s="128"/>
      <c r="I162" s="128"/>
      <c r="J162" s="128"/>
      <c r="K162" s="118"/>
    </row>
    <row r="163" spans="2:11" s="153" customFormat="1" ht="18.75" customHeight="1">
      <c r="B163" s="91"/>
      <c r="C163" s="91"/>
      <c r="D163" s="91"/>
      <c r="E163" s="91"/>
      <c r="F163" s="91"/>
      <c r="G163" s="91"/>
      <c r="H163" s="91"/>
      <c r="I163" s="91"/>
      <c r="J163" s="91"/>
      <c r="K163" s="91"/>
    </row>
    <row r="164" spans="2:11" s="153" customFormat="1" ht="7.5" customHeight="1">
      <c r="B164" s="75"/>
      <c r="C164" s="76"/>
      <c r="D164" s="76"/>
      <c r="E164" s="76"/>
      <c r="F164" s="76"/>
      <c r="G164" s="76"/>
      <c r="H164" s="76"/>
      <c r="I164" s="76"/>
      <c r="J164" s="76"/>
      <c r="K164" s="77"/>
    </row>
    <row r="165" spans="2:11" s="153" customFormat="1" ht="45" customHeight="1">
      <c r="B165" s="78"/>
      <c r="C165" s="192" t="s">
        <v>875</v>
      </c>
      <c r="D165" s="192"/>
      <c r="E165" s="192"/>
      <c r="F165" s="192"/>
      <c r="G165" s="192"/>
      <c r="H165" s="192"/>
      <c r="I165" s="192"/>
      <c r="J165" s="192"/>
      <c r="K165" s="79"/>
    </row>
    <row r="166" spans="2:11" s="153" customFormat="1" ht="17.25" customHeight="1">
      <c r="B166" s="78"/>
      <c r="C166" s="97" t="s">
        <v>803</v>
      </c>
      <c r="D166" s="97"/>
      <c r="E166" s="97"/>
      <c r="F166" s="97" t="s">
        <v>804</v>
      </c>
      <c r="G166" s="138"/>
      <c r="H166" s="139" t="s">
        <v>57</v>
      </c>
      <c r="I166" s="139" t="s">
        <v>60</v>
      </c>
      <c r="J166" s="97" t="s">
        <v>805</v>
      </c>
      <c r="K166" s="79"/>
    </row>
    <row r="167" spans="2:11" s="153" customFormat="1" ht="17.25" customHeight="1">
      <c r="B167" s="80"/>
      <c r="C167" s="99" t="s">
        <v>806</v>
      </c>
      <c r="D167" s="99"/>
      <c r="E167" s="99"/>
      <c r="F167" s="100" t="s">
        <v>807</v>
      </c>
      <c r="G167" s="140"/>
      <c r="H167" s="141"/>
      <c r="I167" s="141"/>
      <c r="J167" s="99" t="s">
        <v>808</v>
      </c>
      <c r="K167" s="81"/>
    </row>
    <row r="168" spans="2:11" s="153" customFormat="1" ht="5.25" customHeight="1">
      <c r="B168" s="107"/>
      <c r="C168" s="102"/>
      <c r="D168" s="102"/>
      <c r="E168" s="102"/>
      <c r="F168" s="102"/>
      <c r="G168" s="103"/>
      <c r="H168" s="102"/>
      <c r="I168" s="102"/>
      <c r="J168" s="102"/>
      <c r="K168" s="130"/>
    </row>
    <row r="169" spans="2:11" s="153" customFormat="1" ht="15" customHeight="1">
      <c r="B169" s="107"/>
      <c r="C169" s="155" t="s">
        <v>812</v>
      </c>
      <c r="D169" s="155"/>
      <c r="E169" s="155"/>
      <c r="F169" s="105" t="s">
        <v>809</v>
      </c>
      <c r="G169" s="155"/>
      <c r="H169" s="155" t="s">
        <v>849</v>
      </c>
      <c r="I169" s="155" t="s">
        <v>811</v>
      </c>
      <c r="J169" s="155">
        <v>120</v>
      </c>
      <c r="K169" s="130"/>
    </row>
    <row r="170" spans="2:11" s="153" customFormat="1" ht="15" customHeight="1">
      <c r="B170" s="107"/>
      <c r="C170" s="155" t="s">
        <v>858</v>
      </c>
      <c r="D170" s="155"/>
      <c r="E170" s="155"/>
      <c r="F170" s="105" t="s">
        <v>809</v>
      </c>
      <c r="G170" s="155"/>
      <c r="H170" s="155" t="s">
        <v>859</v>
      </c>
      <c r="I170" s="155" t="s">
        <v>811</v>
      </c>
      <c r="J170" s="155" t="s">
        <v>860</v>
      </c>
      <c r="K170" s="130"/>
    </row>
    <row r="171" spans="2:11" s="153" customFormat="1" ht="15" customHeight="1">
      <c r="B171" s="107"/>
      <c r="C171" s="155" t="s">
        <v>757</v>
      </c>
      <c r="D171" s="155"/>
      <c r="E171" s="155"/>
      <c r="F171" s="105" t="s">
        <v>809</v>
      </c>
      <c r="G171" s="155"/>
      <c r="H171" s="155" t="s">
        <v>876</v>
      </c>
      <c r="I171" s="155" t="s">
        <v>811</v>
      </c>
      <c r="J171" s="155" t="s">
        <v>860</v>
      </c>
      <c r="K171" s="130"/>
    </row>
    <row r="172" spans="2:11" s="153" customFormat="1" ht="15" customHeight="1">
      <c r="B172" s="107"/>
      <c r="C172" s="155" t="s">
        <v>814</v>
      </c>
      <c r="D172" s="155"/>
      <c r="E172" s="155"/>
      <c r="F172" s="105" t="s">
        <v>815</v>
      </c>
      <c r="G172" s="155"/>
      <c r="H172" s="155" t="s">
        <v>876</v>
      </c>
      <c r="I172" s="155" t="s">
        <v>811</v>
      </c>
      <c r="J172" s="155">
        <v>50</v>
      </c>
      <c r="K172" s="130"/>
    </row>
    <row r="173" spans="2:11" s="153" customFormat="1" ht="15" customHeight="1">
      <c r="B173" s="107"/>
      <c r="C173" s="155" t="s">
        <v>817</v>
      </c>
      <c r="D173" s="155"/>
      <c r="E173" s="155"/>
      <c r="F173" s="105" t="s">
        <v>809</v>
      </c>
      <c r="G173" s="155"/>
      <c r="H173" s="155" t="s">
        <v>876</v>
      </c>
      <c r="I173" s="155" t="s">
        <v>819</v>
      </c>
      <c r="J173" s="155"/>
      <c r="K173" s="130"/>
    </row>
    <row r="174" spans="2:11" s="153" customFormat="1" ht="15" customHeight="1">
      <c r="B174" s="107"/>
      <c r="C174" s="155" t="s">
        <v>828</v>
      </c>
      <c r="D174" s="155"/>
      <c r="E174" s="155"/>
      <c r="F174" s="105" t="s">
        <v>815</v>
      </c>
      <c r="G174" s="155"/>
      <c r="H174" s="155" t="s">
        <v>876</v>
      </c>
      <c r="I174" s="155" t="s">
        <v>811</v>
      </c>
      <c r="J174" s="155">
        <v>50</v>
      </c>
      <c r="K174" s="130"/>
    </row>
    <row r="175" spans="2:11" s="153" customFormat="1" ht="15" customHeight="1">
      <c r="B175" s="107"/>
      <c r="C175" s="155" t="s">
        <v>836</v>
      </c>
      <c r="D175" s="155"/>
      <c r="E175" s="155"/>
      <c r="F175" s="105" t="s">
        <v>815</v>
      </c>
      <c r="G175" s="155"/>
      <c r="H175" s="155" t="s">
        <v>876</v>
      </c>
      <c r="I175" s="155" t="s">
        <v>811</v>
      </c>
      <c r="J175" s="155">
        <v>50</v>
      </c>
      <c r="K175" s="130"/>
    </row>
    <row r="176" spans="2:11" s="153" customFormat="1" ht="15" customHeight="1">
      <c r="B176" s="107"/>
      <c r="C176" s="155" t="s">
        <v>834</v>
      </c>
      <c r="D176" s="155"/>
      <c r="E176" s="155"/>
      <c r="F176" s="105" t="s">
        <v>815</v>
      </c>
      <c r="G176" s="155"/>
      <c r="H176" s="155" t="s">
        <v>876</v>
      </c>
      <c r="I176" s="155" t="s">
        <v>811</v>
      </c>
      <c r="J176" s="155">
        <v>50</v>
      </c>
      <c r="K176" s="130"/>
    </row>
    <row r="177" spans="2:11" s="153" customFormat="1" ht="15" customHeight="1">
      <c r="B177" s="107"/>
      <c r="C177" s="155" t="s">
        <v>105</v>
      </c>
      <c r="D177" s="155"/>
      <c r="E177" s="155"/>
      <c r="F177" s="105" t="s">
        <v>809</v>
      </c>
      <c r="G177" s="155"/>
      <c r="H177" s="155" t="s">
        <v>877</v>
      </c>
      <c r="I177" s="155" t="s">
        <v>878</v>
      </c>
      <c r="J177" s="155"/>
      <c r="K177" s="130"/>
    </row>
    <row r="178" spans="2:11" s="153" customFormat="1" ht="15" customHeight="1">
      <c r="B178" s="107"/>
      <c r="C178" s="155" t="s">
        <v>60</v>
      </c>
      <c r="D178" s="155"/>
      <c r="E178" s="155"/>
      <c r="F178" s="105" t="s">
        <v>809</v>
      </c>
      <c r="G178" s="155"/>
      <c r="H178" s="155" t="s">
        <v>879</v>
      </c>
      <c r="I178" s="155" t="s">
        <v>880</v>
      </c>
      <c r="J178" s="155">
        <v>1</v>
      </c>
      <c r="K178" s="130"/>
    </row>
    <row r="179" spans="2:11" s="153" customFormat="1" ht="15" customHeight="1">
      <c r="B179" s="107"/>
      <c r="C179" s="155" t="s">
        <v>56</v>
      </c>
      <c r="D179" s="155"/>
      <c r="E179" s="155"/>
      <c r="F179" s="105" t="s">
        <v>809</v>
      </c>
      <c r="G179" s="155"/>
      <c r="H179" s="155" t="s">
        <v>881</v>
      </c>
      <c r="I179" s="155" t="s">
        <v>811</v>
      </c>
      <c r="J179" s="155">
        <v>20</v>
      </c>
      <c r="K179" s="130"/>
    </row>
    <row r="180" spans="2:11" s="153" customFormat="1" ht="15" customHeight="1">
      <c r="B180" s="107"/>
      <c r="C180" s="155" t="s">
        <v>57</v>
      </c>
      <c r="D180" s="155"/>
      <c r="E180" s="155"/>
      <c r="F180" s="105" t="s">
        <v>809</v>
      </c>
      <c r="G180" s="155"/>
      <c r="H180" s="155" t="s">
        <v>882</v>
      </c>
      <c r="I180" s="155" t="s">
        <v>811</v>
      </c>
      <c r="J180" s="155">
        <v>255</v>
      </c>
      <c r="K180" s="130"/>
    </row>
    <row r="181" spans="2:11" s="153" customFormat="1" ht="15" customHeight="1">
      <c r="B181" s="107"/>
      <c r="C181" s="155" t="s">
        <v>106</v>
      </c>
      <c r="D181" s="155"/>
      <c r="E181" s="155"/>
      <c r="F181" s="105" t="s">
        <v>809</v>
      </c>
      <c r="G181" s="155"/>
      <c r="H181" s="155" t="s">
        <v>773</v>
      </c>
      <c r="I181" s="155" t="s">
        <v>811</v>
      </c>
      <c r="J181" s="155">
        <v>10</v>
      </c>
      <c r="K181" s="130"/>
    </row>
    <row r="182" spans="2:11" s="153" customFormat="1" ht="15" customHeight="1">
      <c r="B182" s="107"/>
      <c r="C182" s="155" t="s">
        <v>107</v>
      </c>
      <c r="D182" s="155"/>
      <c r="E182" s="155"/>
      <c r="F182" s="105" t="s">
        <v>809</v>
      </c>
      <c r="G182" s="155"/>
      <c r="H182" s="155" t="s">
        <v>883</v>
      </c>
      <c r="I182" s="155" t="s">
        <v>844</v>
      </c>
      <c r="J182" s="155"/>
      <c r="K182" s="130"/>
    </row>
    <row r="183" spans="2:11" s="153" customFormat="1" ht="15" customHeight="1">
      <c r="B183" s="107"/>
      <c r="C183" s="155" t="s">
        <v>884</v>
      </c>
      <c r="D183" s="155"/>
      <c r="E183" s="155"/>
      <c r="F183" s="105" t="s">
        <v>809</v>
      </c>
      <c r="G183" s="155"/>
      <c r="H183" s="155" t="s">
        <v>885</v>
      </c>
      <c r="I183" s="155" t="s">
        <v>844</v>
      </c>
      <c r="J183" s="155"/>
      <c r="K183" s="130"/>
    </row>
    <row r="184" spans="2:11" s="153" customFormat="1" ht="15" customHeight="1">
      <c r="B184" s="107"/>
      <c r="C184" s="155" t="s">
        <v>873</v>
      </c>
      <c r="D184" s="155"/>
      <c r="E184" s="155"/>
      <c r="F184" s="105" t="s">
        <v>809</v>
      </c>
      <c r="G184" s="155"/>
      <c r="H184" s="155" t="s">
        <v>886</v>
      </c>
      <c r="I184" s="155" t="s">
        <v>844</v>
      </c>
      <c r="J184" s="155"/>
      <c r="K184" s="130"/>
    </row>
    <row r="185" spans="2:11" s="153" customFormat="1" ht="15" customHeight="1">
      <c r="B185" s="107"/>
      <c r="C185" s="155" t="s">
        <v>109</v>
      </c>
      <c r="D185" s="155"/>
      <c r="E185" s="155"/>
      <c r="F185" s="105" t="s">
        <v>815</v>
      </c>
      <c r="G185" s="155"/>
      <c r="H185" s="155" t="s">
        <v>887</v>
      </c>
      <c r="I185" s="155" t="s">
        <v>811</v>
      </c>
      <c r="J185" s="155">
        <v>50</v>
      </c>
      <c r="K185" s="130"/>
    </row>
    <row r="186" spans="2:11" s="153" customFormat="1" ht="15" customHeight="1">
      <c r="B186" s="107"/>
      <c r="C186" s="155" t="s">
        <v>888</v>
      </c>
      <c r="D186" s="155"/>
      <c r="E186" s="155"/>
      <c r="F186" s="105" t="s">
        <v>815</v>
      </c>
      <c r="G186" s="155"/>
      <c r="H186" s="155" t="s">
        <v>889</v>
      </c>
      <c r="I186" s="155" t="s">
        <v>890</v>
      </c>
      <c r="J186" s="155"/>
      <c r="K186" s="130"/>
    </row>
    <row r="187" spans="2:11" s="153" customFormat="1" ht="15" customHeight="1">
      <c r="B187" s="107"/>
      <c r="C187" s="155" t="s">
        <v>891</v>
      </c>
      <c r="D187" s="155"/>
      <c r="E187" s="155"/>
      <c r="F187" s="105" t="s">
        <v>815</v>
      </c>
      <c r="G187" s="155"/>
      <c r="H187" s="155" t="s">
        <v>892</v>
      </c>
      <c r="I187" s="155" t="s">
        <v>890</v>
      </c>
      <c r="J187" s="155"/>
      <c r="K187" s="130"/>
    </row>
    <row r="188" spans="2:11" s="153" customFormat="1" ht="15" customHeight="1">
      <c r="B188" s="107"/>
      <c r="C188" s="155" t="s">
        <v>893</v>
      </c>
      <c r="D188" s="155"/>
      <c r="E188" s="155"/>
      <c r="F188" s="105" t="s">
        <v>815</v>
      </c>
      <c r="G188" s="155"/>
      <c r="H188" s="155" t="s">
        <v>894</v>
      </c>
      <c r="I188" s="155" t="s">
        <v>890</v>
      </c>
      <c r="J188" s="155"/>
      <c r="K188" s="130"/>
    </row>
    <row r="189" spans="2:11" s="153" customFormat="1" ht="15" customHeight="1">
      <c r="B189" s="107"/>
      <c r="C189" s="142" t="s">
        <v>895</v>
      </c>
      <c r="D189" s="155"/>
      <c r="E189" s="155"/>
      <c r="F189" s="105" t="s">
        <v>815</v>
      </c>
      <c r="G189" s="155"/>
      <c r="H189" s="155" t="s">
        <v>896</v>
      </c>
      <c r="I189" s="155" t="s">
        <v>897</v>
      </c>
      <c r="J189" s="143" t="s">
        <v>898</v>
      </c>
      <c r="K189" s="130"/>
    </row>
    <row r="190" spans="2:11" s="153" customFormat="1" ht="15" customHeight="1">
      <c r="B190" s="107"/>
      <c r="C190" s="142" t="s">
        <v>45</v>
      </c>
      <c r="D190" s="155"/>
      <c r="E190" s="155"/>
      <c r="F190" s="105" t="s">
        <v>809</v>
      </c>
      <c r="G190" s="155"/>
      <c r="H190" s="157" t="s">
        <v>899</v>
      </c>
      <c r="I190" s="155" t="s">
        <v>900</v>
      </c>
      <c r="J190" s="155"/>
      <c r="K190" s="130"/>
    </row>
    <row r="191" spans="2:11" s="153" customFormat="1" ht="15" customHeight="1">
      <c r="B191" s="107"/>
      <c r="C191" s="142" t="s">
        <v>901</v>
      </c>
      <c r="D191" s="155"/>
      <c r="E191" s="155"/>
      <c r="F191" s="105" t="s">
        <v>809</v>
      </c>
      <c r="G191" s="155"/>
      <c r="H191" s="155" t="s">
        <v>902</v>
      </c>
      <c r="I191" s="155" t="s">
        <v>844</v>
      </c>
      <c r="J191" s="155"/>
      <c r="K191" s="130"/>
    </row>
    <row r="192" spans="2:11" s="153" customFormat="1" ht="15" customHeight="1">
      <c r="B192" s="107"/>
      <c r="C192" s="142" t="s">
        <v>903</v>
      </c>
      <c r="D192" s="155"/>
      <c r="E192" s="155"/>
      <c r="F192" s="105" t="s">
        <v>809</v>
      </c>
      <c r="G192" s="155"/>
      <c r="H192" s="155" t="s">
        <v>904</v>
      </c>
      <c r="I192" s="155" t="s">
        <v>844</v>
      </c>
      <c r="J192" s="155"/>
      <c r="K192" s="130"/>
    </row>
    <row r="193" spans="2:11" s="153" customFormat="1" ht="15" customHeight="1">
      <c r="B193" s="107"/>
      <c r="C193" s="142" t="s">
        <v>905</v>
      </c>
      <c r="D193" s="155"/>
      <c r="E193" s="155"/>
      <c r="F193" s="105" t="s">
        <v>815</v>
      </c>
      <c r="G193" s="155"/>
      <c r="H193" s="155" t="s">
        <v>906</v>
      </c>
      <c r="I193" s="155" t="s">
        <v>844</v>
      </c>
      <c r="J193" s="155"/>
      <c r="K193" s="130"/>
    </row>
    <row r="194" spans="2:11" s="153" customFormat="1" ht="15" customHeight="1">
      <c r="B194" s="135"/>
      <c r="C194" s="144"/>
      <c r="D194" s="116"/>
      <c r="E194" s="116"/>
      <c r="F194" s="116"/>
      <c r="G194" s="116"/>
      <c r="H194" s="116"/>
      <c r="I194" s="116"/>
      <c r="J194" s="116"/>
      <c r="K194" s="136"/>
    </row>
    <row r="195" spans="2:11" s="153" customFormat="1" ht="18.75" customHeight="1">
      <c r="B195" s="118"/>
      <c r="C195" s="128"/>
      <c r="D195" s="128"/>
      <c r="E195" s="128"/>
      <c r="F195" s="137"/>
      <c r="G195" s="128"/>
      <c r="H195" s="128"/>
      <c r="I195" s="128"/>
      <c r="J195" s="128"/>
      <c r="K195" s="118"/>
    </row>
    <row r="196" spans="2:11" s="153" customFormat="1" ht="18.75" customHeight="1">
      <c r="B196" s="118"/>
      <c r="C196" s="128"/>
      <c r="D196" s="128"/>
      <c r="E196" s="128"/>
      <c r="F196" s="137"/>
      <c r="G196" s="128"/>
      <c r="H196" s="128"/>
      <c r="I196" s="128"/>
      <c r="J196" s="128"/>
      <c r="K196" s="118"/>
    </row>
    <row r="197" spans="2:11" s="153" customFormat="1" ht="18.75" customHeight="1">
      <c r="B197" s="91"/>
      <c r="C197" s="91"/>
      <c r="D197" s="91"/>
      <c r="E197" s="91"/>
      <c r="F197" s="91"/>
      <c r="G197" s="91"/>
      <c r="H197" s="91"/>
      <c r="I197" s="91"/>
      <c r="J197" s="91"/>
      <c r="K197" s="91"/>
    </row>
    <row r="198" spans="2:11" s="153" customFormat="1" ht="13.5">
      <c r="B198" s="75"/>
      <c r="C198" s="76"/>
      <c r="D198" s="76"/>
      <c r="E198" s="76"/>
      <c r="F198" s="76"/>
      <c r="G198" s="76"/>
      <c r="H198" s="76"/>
      <c r="I198" s="76"/>
      <c r="J198" s="76"/>
      <c r="K198" s="77"/>
    </row>
    <row r="199" spans="2:11" s="153" customFormat="1" ht="21">
      <c r="B199" s="78"/>
      <c r="C199" s="192" t="s">
        <v>907</v>
      </c>
      <c r="D199" s="192"/>
      <c r="E199" s="192"/>
      <c r="F199" s="192"/>
      <c r="G199" s="192"/>
      <c r="H199" s="192"/>
      <c r="I199" s="192"/>
      <c r="J199" s="192"/>
      <c r="K199" s="79"/>
    </row>
    <row r="200" spans="2:11" s="153" customFormat="1" ht="25.5" customHeight="1">
      <c r="B200" s="78"/>
      <c r="C200" s="154" t="s">
        <v>908</v>
      </c>
      <c r="D200" s="154"/>
      <c r="E200" s="154"/>
      <c r="F200" s="154" t="s">
        <v>909</v>
      </c>
      <c r="G200" s="145"/>
      <c r="H200" s="198" t="s">
        <v>910</v>
      </c>
      <c r="I200" s="198"/>
      <c r="J200" s="198"/>
      <c r="K200" s="79"/>
    </row>
    <row r="201" spans="2:11" s="153" customFormat="1" ht="5.25" customHeight="1">
      <c r="B201" s="107"/>
      <c r="C201" s="102"/>
      <c r="D201" s="102"/>
      <c r="E201" s="102"/>
      <c r="F201" s="102"/>
      <c r="G201" s="128"/>
      <c r="H201" s="102"/>
      <c r="I201" s="102"/>
      <c r="J201" s="102"/>
      <c r="K201" s="130"/>
    </row>
    <row r="202" spans="2:11" s="153" customFormat="1" ht="15" customHeight="1">
      <c r="B202" s="107"/>
      <c r="C202" s="155" t="s">
        <v>900</v>
      </c>
      <c r="D202" s="155"/>
      <c r="E202" s="155"/>
      <c r="F202" s="105" t="s">
        <v>46</v>
      </c>
      <c r="G202" s="155"/>
      <c r="H202" s="197" t="s">
        <v>911</v>
      </c>
      <c r="I202" s="197"/>
      <c r="J202" s="197"/>
      <c r="K202" s="130"/>
    </row>
    <row r="203" spans="2:11" s="153" customFormat="1" ht="15" customHeight="1">
      <c r="B203" s="107"/>
      <c r="C203" s="155"/>
      <c r="D203" s="155"/>
      <c r="E203" s="155"/>
      <c r="F203" s="105" t="s">
        <v>47</v>
      </c>
      <c r="G203" s="155"/>
      <c r="H203" s="197" t="s">
        <v>912</v>
      </c>
      <c r="I203" s="197"/>
      <c r="J203" s="197"/>
      <c r="K203" s="130"/>
    </row>
    <row r="204" spans="2:11" s="153" customFormat="1" ht="15" customHeight="1">
      <c r="B204" s="107"/>
      <c r="C204" s="155"/>
      <c r="D204" s="155"/>
      <c r="E204" s="155"/>
      <c r="F204" s="105" t="s">
        <v>50</v>
      </c>
      <c r="G204" s="155"/>
      <c r="H204" s="197" t="s">
        <v>913</v>
      </c>
      <c r="I204" s="197"/>
      <c r="J204" s="197"/>
      <c r="K204" s="130"/>
    </row>
    <row r="205" spans="2:11" s="153" customFormat="1" ht="15" customHeight="1">
      <c r="B205" s="107"/>
      <c r="C205" s="155"/>
      <c r="D205" s="155"/>
      <c r="E205" s="155"/>
      <c r="F205" s="105" t="s">
        <v>48</v>
      </c>
      <c r="G205" s="155"/>
      <c r="H205" s="197" t="s">
        <v>914</v>
      </c>
      <c r="I205" s="197"/>
      <c r="J205" s="197"/>
      <c r="K205" s="130"/>
    </row>
    <row r="206" spans="2:11" s="153" customFormat="1" ht="15" customHeight="1">
      <c r="B206" s="107"/>
      <c r="C206" s="155"/>
      <c r="D206" s="155"/>
      <c r="E206" s="155"/>
      <c r="F206" s="105" t="s">
        <v>49</v>
      </c>
      <c r="G206" s="155"/>
      <c r="H206" s="197" t="s">
        <v>915</v>
      </c>
      <c r="I206" s="197"/>
      <c r="J206" s="197"/>
      <c r="K206" s="130"/>
    </row>
    <row r="207" spans="2:11" s="153" customFormat="1" ht="15" customHeight="1">
      <c r="B207" s="107"/>
      <c r="C207" s="155"/>
      <c r="D207" s="155"/>
      <c r="E207" s="155"/>
      <c r="F207" s="105"/>
      <c r="G207" s="155"/>
      <c r="H207" s="155"/>
      <c r="I207" s="155"/>
      <c r="J207" s="155"/>
      <c r="K207" s="130"/>
    </row>
    <row r="208" spans="2:11" s="153" customFormat="1" ht="15" customHeight="1">
      <c r="B208" s="107"/>
      <c r="C208" s="155" t="s">
        <v>856</v>
      </c>
      <c r="D208" s="155"/>
      <c r="E208" s="155"/>
      <c r="F208" s="105" t="s">
        <v>81</v>
      </c>
      <c r="G208" s="155"/>
      <c r="H208" s="197" t="s">
        <v>916</v>
      </c>
      <c r="I208" s="197"/>
      <c r="J208" s="197"/>
      <c r="K208" s="130"/>
    </row>
    <row r="209" spans="2:11" s="153" customFormat="1" ht="15" customHeight="1">
      <c r="B209" s="107"/>
      <c r="C209" s="155"/>
      <c r="D209" s="155"/>
      <c r="E209" s="155"/>
      <c r="F209" s="105" t="s">
        <v>752</v>
      </c>
      <c r="G209" s="155"/>
      <c r="H209" s="197" t="s">
        <v>753</v>
      </c>
      <c r="I209" s="197"/>
      <c r="J209" s="197"/>
      <c r="K209" s="130"/>
    </row>
    <row r="210" spans="2:11" s="153" customFormat="1" ht="15" customHeight="1">
      <c r="B210" s="107"/>
      <c r="C210" s="155"/>
      <c r="D210" s="155"/>
      <c r="E210" s="155"/>
      <c r="F210" s="105" t="s">
        <v>750</v>
      </c>
      <c r="G210" s="155"/>
      <c r="H210" s="197" t="s">
        <v>917</v>
      </c>
      <c r="I210" s="197"/>
      <c r="J210" s="197"/>
      <c r="K210" s="130"/>
    </row>
    <row r="211" spans="2:11" s="153" customFormat="1" ht="15" customHeight="1">
      <c r="B211" s="146"/>
      <c r="C211" s="155"/>
      <c r="D211" s="155"/>
      <c r="E211" s="155"/>
      <c r="F211" s="105" t="s">
        <v>85</v>
      </c>
      <c r="G211" s="142"/>
      <c r="H211" s="196" t="s">
        <v>754</v>
      </c>
      <c r="I211" s="196"/>
      <c r="J211" s="196"/>
      <c r="K211" s="147"/>
    </row>
    <row r="212" spans="2:11" s="153" customFormat="1" ht="15" customHeight="1">
      <c r="B212" s="146"/>
      <c r="C212" s="155"/>
      <c r="D212" s="155"/>
      <c r="E212" s="155"/>
      <c r="F212" s="105" t="s">
        <v>755</v>
      </c>
      <c r="G212" s="142"/>
      <c r="H212" s="196" t="s">
        <v>521</v>
      </c>
      <c r="I212" s="196"/>
      <c r="J212" s="196"/>
      <c r="K212" s="147"/>
    </row>
    <row r="213" spans="2:11" s="153" customFormat="1" ht="15" customHeight="1">
      <c r="B213" s="146"/>
      <c r="C213" s="155"/>
      <c r="D213" s="155"/>
      <c r="E213" s="155"/>
      <c r="F213" s="105"/>
      <c r="G213" s="142"/>
      <c r="H213" s="156"/>
      <c r="I213" s="156"/>
      <c r="J213" s="156"/>
      <c r="K213" s="147"/>
    </row>
    <row r="214" spans="2:11" s="153" customFormat="1" ht="15" customHeight="1">
      <c r="B214" s="146"/>
      <c r="C214" s="155" t="s">
        <v>880</v>
      </c>
      <c r="D214" s="155"/>
      <c r="E214" s="155"/>
      <c r="F214" s="105">
        <v>1</v>
      </c>
      <c r="G214" s="142"/>
      <c r="H214" s="196" t="s">
        <v>918</v>
      </c>
      <c r="I214" s="196"/>
      <c r="J214" s="196"/>
      <c r="K214" s="147"/>
    </row>
    <row r="215" spans="2:11" s="153" customFormat="1" ht="15" customHeight="1">
      <c r="B215" s="146"/>
      <c r="C215" s="155"/>
      <c r="D215" s="155"/>
      <c r="E215" s="155"/>
      <c r="F215" s="105">
        <v>2</v>
      </c>
      <c r="G215" s="142"/>
      <c r="H215" s="196" t="s">
        <v>919</v>
      </c>
      <c r="I215" s="196"/>
      <c r="J215" s="196"/>
      <c r="K215" s="147"/>
    </row>
    <row r="216" spans="2:11" s="153" customFormat="1" ht="15" customHeight="1">
      <c r="B216" s="146"/>
      <c r="C216" s="155"/>
      <c r="D216" s="155"/>
      <c r="E216" s="155"/>
      <c r="F216" s="105">
        <v>3</v>
      </c>
      <c r="G216" s="142"/>
      <c r="H216" s="196" t="s">
        <v>920</v>
      </c>
      <c r="I216" s="196"/>
      <c r="J216" s="196"/>
      <c r="K216" s="147"/>
    </row>
    <row r="217" spans="2:11" s="153" customFormat="1" ht="15" customHeight="1">
      <c r="B217" s="146"/>
      <c r="C217" s="155"/>
      <c r="D217" s="155"/>
      <c r="E217" s="155"/>
      <c r="F217" s="105">
        <v>4</v>
      </c>
      <c r="G217" s="142"/>
      <c r="H217" s="196" t="s">
        <v>921</v>
      </c>
      <c r="I217" s="196"/>
      <c r="J217" s="196"/>
      <c r="K217" s="147"/>
    </row>
    <row r="218" spans="2:11" s="153" customFormat="1" ht="12.75" customHeight="1">
      <c r="B218" s="148"/>
      <c r="C218" s="149"/>
      <c r="D218" s="149"/>
      <c r="E218" s="149"/>
      <c r="F218" s="149"/>
      <c r="G218" s="149"/>
      <c r="H218" s="149"/>
      <c r="I218" s="149"/>
      <c r="J218" s="149"/>
      <c r="K218" s="150"/>
    </row>
  </sheetData>
  <sheetProtection algorithmName="SHA-512" hashValue="25B2jsrleas2gtB4kMegyMrpLvrHSdh9PwzIyVVIQ9zXPTE9r/fQw3O9zc2oKH1yAw1QvnOh2KmqgxWULumJ8Q==" saltValue="56+7YTrx5hMQYpJGA6CCyg==" spinCount="100000" sheet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VÝMĚNA UMĚLÉHO OSVĚTL...</vt:lpstr>
      <vt:lpstr>2 - VEDLEJŠÍ ROZPOČTOVÉ N...</vt:lpstr>
      <vt:lpstr>Pokyny pro vyplnění</vt:lpstr>
      <vt:lpstr>'1 - VÝMĚNA UMĚLÉHO OSVĚTL...'!Názvy_tisku</vt:lpstr>
      <vt:lpstr>'2 - VEDLEJŠÍ ROZPOČTOVÉ N...'!Názvy_tisku</vt:lpstr>
      <vt:lpstr>'Rekapitulace stavby'!Názvy_tisku</vt:lpstr>
      <vt:lpstr>'1 - VÝMĚNA UMĚLÉHO OSVĚTL...'!Oblast_tisku</vt:lpstr>
      <vt:lpstr>'2 - VEDLEJŠÍ ROZPOČTOVÉ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Blavková</dc:creator>
  <cp:lastModifiedBy>Rozpoctylbc</cp:lastModifiedBy>
  <dcterms:created xsi:type="dcterms:W3CDTF">2020-12-08T11:35:00Z</dcterms:created>
  <dcterms:modified xsi:type="dcterms:W3CDTF">2020-12-09T13:13:38Z</dcterms:modified>
</cp:coreProperties>
</file>